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autoCompressPictures="0"/>
  <mc:AlternateContent xmlns:mc="http://schemas.openxmlformats.org/markup-compatibility/2006">
    <mc:Choice Requires="x15">
      <x15ac:absPath xmlns:x15ac="http://schemas.microsoft.com/office/spreadsheetml/2010/11/ac" url="D:\one\Deakin University\Course\T3\Decision Modelling for Business Analytics\assignement\Assignment 2\"/>
    </mc:Choice>
  </mc:AlternateContent>
  <xr:revisionPtr revIDLastSave="0" documentId="13_ncr:1_{C4B0C189-3B5B-4F6A-BF4E-28BFDA969656}" xr6:coauthVersionLast="47" xr6:coauthVersionMax="47" xr10:uidLastSave="{00000000-0000-0000-0000-000000000000}"/>
  <bookViews>
    <workbookView xWindow="-98" yWindow="-98" windowWidth="24196" windowHeight="15196" tabRatio="939" firstSheet="1" activeTab="6" xr2:uid="{00000000-000D-0000-FFFF-FFFF00000000}"/>
  </bookViews>
  <sheets>
    <sheet name="Transportation from lecture" sheetId="5" state="hidden" r:id="rId1"/>
    <sheet name="Section1-Model structure" sheetId="25" r:id="rId2"/>
    <sheet name="Section 2-LP model formulation" sheetId="26" r:id="rId3"/>
    <sheet name="Sensitivity Report (LP Model)" sheetId="29" r:id="rId4"/>
    <sheet name="Section 3-Network Resilience" sheetId="27" r:id="rId5"/>
    <sheet name="Sensitivity Report(Disruption)" sheetId="31" r:id="rId6"/>
    <sheet name="Summary tables for comparion" sheetId="28" r:id="rId7"/>
    <sheet name="Transshipment" sheetId="9" state="hidden" r:id="rId8"/>
  </sheets>
  <definedNames>
    <definedName name="Destination" localSheetId="2">'Section 2-LP model formulation'!$B$3:$B$44</definedName>
    <definedName name="Destination" localSheetId="4">'Section 3-Network Resilience'!$B$3:$B$34</definedName>
    <definedName name="Destination">#REF!</definedName>
    <definedName name="Flow" localSheetId="2">'Section 2-LP model formulation'!$D$3:$D$44</definedName>
    <definedName name="Flow" localSheetId="4">'Section 3-Network Resilience'!$D$3:$D$34</definedName>
    <definedName name="Flow">#REF!</definedName>
    <definedName name="Origin" localSheetId="2">'Section 2-LP model formulation'!$A$3:$A$44</definedName>
    <definedName name="Origin" localSheetId="4">'Section 3-Network Resilience'!$A$3:$A$34</definedName>
    <definedName name="Origin">#REF!</definedName>
    <definedName name="solver_adj" localSheetId="2" hidden="1">'Section 2-LP model formulation'!$C$24:$O$36</definedName>
    <definedName name="solver_adj" localSheetId="4" hidden="1">'Section 3-Network Resilience'!$C$24:$O$36</definedName>
    <definedName name="solver_adj" localSheetId="0" hidden="1">'Transportation from lecture'!$B$12:$D$13</definedName>
    <definedName name="solver_adj" localSheetId="7" hidden="1">Transshipment!$B$12:$F$15</definedName>
    <definedName name="solver_cvg" localSheetId="2" hidden="1">0.0001</definedName>
    <definedName name="solver_cvg" localSheetId="4" hidden="1">0.0001</definedName>
    <definedName name="solver_cvg" localSheetId="0" hidden="1">0.0001</definedName>
    <definedName name="solver_cvg" localSheetId="7" hidden="1">0.0001</definedName>
    <definedName name="solver_drv" localSheetId="2" hidden="1">1</definedName>
    <definedName name="solver_drv" localSheetId="4" hidden="1">1</definedName>
    <definedName name="solver_drv" localSheetId="0" hidden="1">2</definedName>
    <definedName name="solver_drv" localSheetId="7" hidden="1">2</definedName>
    <definedName name="solver_eng" localSheetId="2" hidden="1">2</definedName>
    <definedName name="solver_eng" localSheetId="4" hidden="1">2</definedName>
    <definedName name="solver_eng" localSheetId="0" hidden="1">2</definedName>
    <definedName name="solver_eng" localSheetId="7" hidden="1">2</definedName>
    <definedName name="solver_est" localSheetId="2" hidden="1">1</definedName>
    <definedName name="solver_est" localSheetId="4" hidden="1">1</definedName>
    <definedName name="solver_est" localSheetId="0" hidden="1">1</definedName>
    <definedName name="solver_est" localSheetId="7" hidden="1">1</definedName>
    <definedName name="solver_itr" localSheetId="2" hidden="1">2147483647</definedName>
    <definedName name="solver_itr" localSheetId="4" hidden="1">2147483647</definedName>
    <definedName name="solver_itr" localSheetId="0" hidden="1">2147483647</definedName>
    <definedName name="solver_itr" localSheetId="7" hidden="1">2147483647</definedName>
    <definedName name="solver_lhs1" localSheetId="2" hidden="1">'Section 2-LP model formulation'!$C$24:$O$36</definedName>
    <definedName name="solver_lhs1" localSheetId="4" hidden="1">'Section 3-Network Resilience'!$C$24:$O$36</definedName>
    <definedName name="solver_lhs1" localSheetId="0" hidden="1">'Transportation from lecture'!$B$14:$D$14</definedName>
    <definedName name="solver_lhs1" localSheetId="7" hidden="1">Transshipment!$B$16:$F$16</definedName>
    <definedName name="solver_lhs2" localSheetId="2" hidden="1">'Section 2-LP model formulation'!$D$49:$D$53</definedName>
    <definedName name="solver_lhs2" localSheetId="4" hidden="1">'Section 3-Network Resilience'!$D$49:$D$53</definedName>
    <definedName name="solver_lhs2" localSheetId="0" hidden="1">'Transportation from lecture'!$E$12:$E$13</definedName>
    <definedName name="solver_lhs2" localSheetId="7" hidden="1">Transshipment!$G$12:$G$15</definedName>
    <definedName name="solver_lhs3" localSheetId="2" hidden="1">'Section 2-LP model formulation'!$D$56:$D$57</definedName>
    <definedName name="solver_lhs3" localSheetId="4" hidden="1">'Section 3-Network Resilience'!$D$56:$D$57</definedName>
    <definedName name="solver_lhs3" localSheetId="7" hidden="1">Transshipment!$G$12:$G$15</definedName>
    <definedName name="solver_lhs4" localSheetId="2" hidden="1">'Section 2-LP model formulation'!$D$60:$D$65</definedName>
    <definedName name="solver_lhs4" localSheetId="4" hidden="1">'Section 3-Network Resilience'!$D$60:$D$65</definedName>
    <definedName name="solver_lin" localSheetId="0" hidden="1">1</definedName>
    <definedName name="solver_lin" localSheetId="7" hidden="1">1</definedName>
    <definedName name="solver_mip" localSheetId="2" hidden="1">2147483647</definedName>
    <definedName name="solver_mip" localSheetId="4" hidden="1">2147483647</definedName>
    <definedName name="solver_mip" localSheetId="0" hidden="1">2147483647</definedName>
    <definedName name="solver_mip" localSheetId="7" hidden="1">2147483647</definedName>
    <definedName name="solver_mni" localSheetId="2" hidden="1">30</definedName>
    <definedName name="solver_mni" localSheetId="4" hidden="1">30</definedName>
    <definedName name="solver_mni" localSheetId="0" hidden="1">30</definedName>
    <definedName name="solver_mni" localSheetId="7" hidden="1">30</definedName>
    <definedName name="solver_mrt" localSheetId="2" hidden="1">0.075</definedName>
    <definedName name="solver_mrt" localSheetId="4" hidden="1">0.075</definedName>
    <definedName name="solver_mrt" localSheetId="0" hidden="1">0.075</definedName>
    <definedName name="solver_mrt" localSheetId="7" hidden="1">0.075</definedName>
    <definedName name="solver_msl" localSheetId="2" hidden="1">2</definedName>
    <definedName name="solver_msl" localSheetId="4" hidden="1">2</definedName>
    <definedName name="solver_msl" localSheetId="0" hidden="1">2</definedName>
    <definedName name="solver_msl" localSheetId="7" hidden="1">2</definedName>
    <definedName name="solver_neg" localSheetId="2" hidden="1">1</definedName>
    <definedName name="solver_neg" localSheetId="4" hidden="1">1</definedName>
    <definedName name="solver_neg" localSheetId="0" hidden="1">1</definedName>
    <definedName name="solver_neg" localSheetId="7" hidden="1">1</definedName>
    <definedName name="solver_nod" localSheetId="2" hidden="1">2147483647</definedName>
    <definedName name="solver_nod" localSheetId="4" hidden="1">2147483647</definedName>
    <definedName name="solver_nod" localSheetId="0" hidden="1">2147483647</definedName>
    <definedName name="solver_nod" localSheetId="7" hidden="1">2147483647</definedName>
    <definedName name="solver_num" localSheetId="2" hidden="1">4</definedName>
    <definedName name="solver_num" localSheetId="4" hidden="1">4</definedName>
    <definedName name="solver_num" localSheetId="0" hidden="1">2</definedName>
    <definedName name="solver_num" localSheetId="7" hidden="1">2</definedName>
    <definedName name="solver_nwt" localSheetId="2" hidden="1">1</definedName>
    <definedName name="solver_nwt" localSheetId="4" hidden="1">1</definedName>
    <definedName name="solver_nwt" localSheetId="0" hidden="1">1</definedName>
    <definedName name="solver_nwt" localSheetId="7" hidden="1">1</definedName>
    <definedName name="solver_opt" localSheetId="2" hidden="1">'Section 2-LP model formulation'!$C$41</definedName>
    <definedName name="solver_opt" localSheetId="4" hidden="1">'Section 3-Network Resilience'!$C$41</definedName>
    <definedName name="solver_opt" localSheetId="0" hidden="1">'Transportation from lecture'!$C$19</definedName>
    <definedName name="solver_opt" localSheetId="7" hidden="1">Transshipment!$C$20</definedName>
    <definedName name="solver_pre" localSheetId="2" hidden="1">0.000001</definedName>
    <definedName name="solver_pre" localSheetId="4" hidden="1">0.000001</definedName>
    <definedName name="solver_pre" localSheetId="0" hidden="1">0.000001</definedName>
    <definedName name="solver_pre" localSheetId="7" hidden="1">0.000001</definedName>
    <definedName name="solver_rbv" localSheetId="2" hidden="1">1</definedName>
    <definedName name="solver_rbv" localSheetId="4" hidden="1">1</definedName>
    <definedName name="solver_rbv" localSheetId="0" hidden="1">2</definedName>
    <definedName name="solver_rbv" localSheetId="7" hidden="1">2</definedName>
    <definedName name="solver_rel1" localSheetId="2" hidden="1">1</definedName>
    <definedName name="solver_rel1" localSheetId="4" hidden="1">1</definedName>
    <definedName name="solver_rel1" localSheetId="0" hidden="1">2</definedName>
    <definedName name="solver_rel1" localSheetId="7" hidden="1">2</definedName>
    <definedName name="solver_rel2" localSheetId="2" hidden="1">1</definedName>
    <definedName name="solver_rel2" localSheetId="4" hidden="1">1</definedName>
    <definedName name="solver_rel2" localSheetId="0" hidden="1">2</definedName>
    <definedName name="solver_rel2" localSheetId="7" hidden="1">1</definedName>
    <definedName name="solver_rel3" localSheetId="2" hidden="1">2</definedName>
    <definedName name="solver_rel3" localSheetId="4" hidden="1">2</definedName>
    <definedName name="solver_rel3" localSheetId="7" hidden="1">1</definedName>
    <definedName name="solver_rel4" localSheetId="2" hidden="1">3</definedName>
    <definedName name="solver_rel4" localSheetId="4" hidden="1">3</definedName>
    <definedName name="solver_rhs1" localSheetId="2" hidden="1">'Section 2-LP model formulation'!$Q$24:$AC$36</definedName>
    <definedName name="solver_rhs1" localSheetId="4" hidden="1">'Section 3-Network Resilience'!$Q$24:$AC$36</definedName>
    <definedName name="solver_rhs1" localSheetId="0" hidden="1">'Transportation from lecture'!$B$16:$D$16</definedName>
    <definedName name="solver_rhs1" localSheetId="7" hidden="1">Transshipment!$B$18:$F$18</definedName>
    <definedName name="solver_rhs2" localSheetId="2" hidden="1">'Section 2-LP model formulation'!$H$49:$H$53</definedName>
    <definedName name="solver_rhs2" localSheetId="4" hidden="1">'Section 3-Network Resilience'!$H$49:$H$53</definedName>
    <definedName name="solver_rhs2" localSheetId="0" hidden="1">'Transportation from lecture'!$G$12:$G$13</definedName>
    <definedName name="solver_rhs2" localSheetId="7" hidden="1">Transshipment!$I$12:$I$15</definedName>
    <definedName name="solver_rhs3" localSheetId="2" hidden="1">'Section 2-LP model formulation'!$H$56:$H$57</definedName>
    <definedName name="solver_rhs3" localSheetId="4" hidden="1">'Section 3-Network Resilience'!$H$56:$H$57</definedName>
    <definedName name="solver_rhs3" localSheetId="7" hidden="1">Transshipment!$I$12:$I$15</definedName>
    <definedName name="solver_rhs4" localSheetId="2" hidden="1">'Section 2-LP model formulation'!$H$60:$H$65</definedName>
    <definedName name="solver_rhs4" localSheetId="4" hidden="1">'Section 3-Network Resilience'!$H$60:$H$65</definedName>
    <definedName name="solver_rlx" localSheetId="2" hidden="1">2</definedName>
    <definedName name="solver_rlx" localSheetId="4" hidden="1">2</definedName>
    <definedName name="solver_rlx" localSheetId="0" hidden="1">2</definedName>
    <definedName name="solver_rlx" localSheetId="7" hidden="1">2</definedName>
    <definedName name="solver_rsd" localSheetId="2" hidden="1">0</definedName>
    <definedName name="solver_rsd" localSheetId="4" hidden="1">0</definedName>
    <definedName name="solver_rsd" localSheetId="0" hidden="1">0</definedName>
    <definedName name="solver_rsd" localSheetId="7" hidden="1">0</definedName>
    <definedName name="solver_scl" localSheetId="2" hidden="1">1</definedName>
    <definedName name="solver_scl" localSheetId="4" hidden="1">1</definedName>
    <definedName name="solver_scl" localSheetId="0" hidden="1">2</definedName>
    <definedName name="solver_scl" localSheetId="7" hidden="1">2</definedName>
    <definedName name="solver_sho" localSheetId="2" hidden="1">2</definedName>
    <definedName name="solver_sho" localSheetId="4" hidden="1">2</definedName>
    <definedName name="solver_sho" localSheetId="0" hidden="1">2</definedName>
    <definedName name="solver_sho" localSheetId="7" hidden="1">2</definedName>
    <definedName name="solver_ssz" localSheetId="2" hidden="1">100</definedName>
    <definedName name="solver_ssz" localSheetId="4" hidden="1">100</definedName>
    <definedName name="solver_ssz" localSheetId="0" hidden="1">100</definedName>
    <definedName name="solver_ssz" localSheetId="7" hidden="1">100</definedName>
    <definedName name="solver_tim" localSheetId="2" hidden="1">2147483647</definedName>
    <definedName name="solver_tim" localSheetId="4" hidden="1">2147483647</definedName>
    <definedName name="solver_tim" localSheetId="0" hidden="1">2147483647</definedName>
    <definedName name="solver_tim" localSheetId="7" hidden="1">2147483647</definedName>
    <definedName name="solver_tol" localSheetId="2" hidden="1">0.01</definedName>
    <definedName name="solver_tol" localSheetId="4" hidden="1">0.01</definedName>
    <definedName name="solver_tol" localSheetId="0" hidden="1">0.01</definedName>
    <definedName name="solver_tol" localSheetId="7" hidden="1">0</definedName>
    <definedName name="solver_typ" localSheetId="2" hidden="1">2</definedName>
    <definedName name="solver_typ" localSheetId="4" hidden="1">2</definedName>
    <definedName name="solver_typ" localSheetId="0" hidden="1">2</definedName>
    <definedName name="solver_typ" localSheetId="7" hidden="1">2</definedName>
    <definedName name="solver_val" localSheetId="2" hidden="1">0</definedName>
    <definedName name="solver_val" localSheetId="4" hidden="1">0</definedName>
    <definedName name="solver_val" localSheetId="0" hidden="1">0</definedName>
    <definedName name="solver_val" localSheetId="7" hidden="1">0</definedName>
    <definedName name="solver_ver" localSheetId="2" hidden="1">3</definedName>
    <definedName name="solver_ver" localSheetId="4" hidden="1">3</definedName>
    <definedName name="solver_ver" localSheetId="0" hidden="1">3</definedName>
    <definedName name="solver_ver" localSheetId="7"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33" i="25" l="1"/>
  <c r="H35" i="25"/>
  <c r="H36" i="25"/>
  <c r="H37" i="25"/>
  <c r="H38" i="25"/>
  <c r="H39" i="25"/>
  <c r="H40" i="25"/>
  <c r="H41" i="25"/>
  <c r="H42" i="25"/>
  <c r="H43" i="25"/>
  <c r="H44" i="25"/>
  <c r="H45" i="25"/>
  <c r="H46" i="25"/>
  <c r="H47" i="25"/>
  <c r="H48" i="25"/>
  <c r="H49" i="25"/>
  <c r="H50" i="25"/>
  <c r="H51" i="25"/>
  <c r="H52" i="25"/>
  <c r="H53" i="25"/>
  <c r="H54" i="25"/>
  <c r="H55" i="25"/>
  <c r="H56" i="25"/>
  <c r="H57" i="25"/>
  <c r="H58" i="25"/>
  <c r="H59" i="25"/>
  <c r="H60" i="25"/>
  <c r="H61" i="25"/>
  <c r="F51" i="28"/>
  <c r="F50" i="28"/>
  <c r="F49" i="28"/>
  <c r="F48" i="28"/>
  <c r="F47" i="28"/>
  <c r="F46" i="28"/>
  <c r="F45" i="28"/>
  <c r="F44" i="28"/>
  <c r="F43" i="28"/>
  <c r="F28" i="28"/>
  <c r="F27" i="28"/>
  <c r="F26" i="28"/>
  <c r="F25" i="28"/>
  <c r="F24" i="28"/>
  <c r="F23" i="28"/>
  <c r="F22" i="28"/>
  <c r="F21" i="28"/>
  <c r="F20" i="28"/>
  <c r="F19" i="28"/>
  <c r="O18" i="31"/>
  <c r="O10" i="31"/>
  <c r="O11" i="31"/>
  <c r="O12" i="31"/>
  <c r="O13" i="31"/>
  <c r="O14" i="31"/>
  <c r="O15" i="31"/>
  <c r="O16" i="31"/>
  <c r="O17" i="31"/>
  <c r="O9" i="31"/>
  <c r="D56" i="26"/>
  <c r="D50" i="26"/>
  <c r="D49" i="26"/>
  <c r="C41" i="26"/>
  <c r="D65" i="27"/>
  <c r="D64" i="27"/>
  <c r="D63" i="27"/>
  <c r="D62" i="27"/>
  <c r="D61" i="27"/>
  <c r="D60" i="27"/>
  <c r="D57" i="27"/>
  <c r="D56" i="27"/>
  <c r="D53" i="27"/>
  <c r="D52" i="27"/>
  <c r="D51" i="27"/>
  <c r="D50" i="27"/>
  <c r="D49" i="27"/>
  <c r="C41" i="27"/>
  <c r="AC36" i="27"/>
  <c r="AB36" i="27"/>
  <c r="AA36" i="27"/>
  <c r="Z36" i="27"/>
  <c r="Y36" i="27"/>
  <c r="X36" i="27"/>
  <c r="W36" i="27"/>
  <c r="V36" i="27"/>
  <c r="U36" i="27"/>
  <c r="T36" i="27"/>
  <c r="S36" i="27"/>
  <c r="R36" i="27"/>
  <c r="Q36" i="27"/>
  <c r="AC35" i="27"/>
  <c r="AB35" i="27"/>
  <c r="AA35" i="27"/>
  <c r="Z35" i="27"/>
  <c r="Y35" i="27"/>
  <c r="X35" i="27"/>
  <c r="W35" i="27"/>
  <c r="V35" i="27"/>
  <c r="U35" i="27"/>
  <c r="T35" i="27"/>
  <c r="S35" i="27"/>
  <c r="R35" i="27"/>
  <c r="Q35" i="27"/>
  <c r="AC34" i="27"/>
  <c r="AB34" i="27"/>
  <c r="AA34" i="27"/>
  <c r="Z34" i="27"/>
  <c r="Y34" i="27"/>
  <c r="X34" i="27"/>
  <c r="W34" i="27"/>
  <c r="V34" i="27"/>
  <c r="U34" i="27"/>
  <c r="T34" i="27"/>
  <c r="S34" i="27"/>
  <c r="R34" i="27"/>
  <c r="Q34" i="27"/>
  <c r="AC33" i="27"/>
  <c r="AB33" i="27"/>
  <c r="AA33" i="27"/>
  <c r="Z33" i="27"/>
  <c r="Y33" i="27"/>
  <c r="X33" i="27"/>
  <c r="W33" i="27"/>
  <c r="V33" i="27"/>
  <c r="U33" i="27"/>
  <c r="T33" i="27"/>
  <c r="S33" i="27"/>
  <c r="R33" i="27"/>
  <c r="Q33" i="27"/>
  <c r="AC32" i="27"/>
  <c r="AB32" i="27"/>
  <c r="AA32" i="27"/>
  <c r="Z32" i="27"/>
  <c r="Y32" i="27"/>
  <c r="X32" i="27"/>
  <c r="W32" i="27"/>
  <c r="V32" i="27"/>
  <c r="U32" i="27"/>
  <c r="T32" i="27"/>
  <c r="S32" i="27"/>
  <c r="R32" i="27"/>
  <c r="Q32" i="27"/>
  <c r="AC31" i="27"/>
  <c r="AB31" i="27"/>
  <c r="AA31" i="27"/>
  <c r="Z31" i="27"/>
  <c r="Y31" i="27"/>
  <c r="X31" i="27"/>
  <c r="W31" i="27"/>
  <c r="V31" i="27"/>
  <c r="U31" i="27"/>
  <c r="T31" i="27"/>
  <c r="S31" i="27"/>
  <c r="R31" i="27"/>
  <c r="Q31" i="27"/>
  <c r="AC30" i="27"/>
  <c r="AB30" i="27"/>
  <c r="AA30" i="27"/>
  <c r="Z30" i="27"/>
  <c r="Y30" i="27"/>
  <c r="X30" i="27"/>
  <c r="W30" i="27"/>
  <c r="V30" i="27"/>
  <c r="U30" i="27"/>
  <c r="T30" i="27"/>
  <c r="S30" i="27"/>
  <c r="R30" i="27"/>
  <c r="Q30" i="27"/>
  <c r="AC29" i="27"/>
  <c r="AB29" i="27"/>
  <c r="AA29" i="27"/>
  <c r="Z29" i="27"/>
  <c r="Y29" i="27"/>
  <c r="X29" i="27"/>
  <c r="W29" i="27"/>
  <c r="V29" i="27"/>
  <c r="U29" i="27"/>
  <c r="T29" i="27"/>
  <c r="S29" i="27"/>
  <c r="R29" i="27"/>
  <c r="Q29" i="27"/>
  <c r="AC28" i="27"/>
  <c r="AB28" i="27"/>
  <c r="AA28" i="27"/>
  <c r="Z28" i="27"/>
  <c r="Y28" i="27"/>
  <c r="X28" i="27"/>
  <c r="W28" i="27"/>
  <c r="V28" i="27"/>
  <c r="U28" i="27"/>
  <c r="T28" i="27"/>
  <c r="S28" i="27"/>
  <c r="R28" i="27"/>
  <c r="Q28" i="27"/>
  <c r="AC27" i="27"/>
  <c r="AB27" i="27"/>
  <c r="AA27" i="27"/>
  <c r="Z27" i="27"/>
  <c r="Y27" i="27"/>
  <c r="X27" i="27"/>
  <c r="W27" i="27"/>
  <c r="V27" i="27"/>
  <c r="U27" i="27"/>
  <c r="T27" i="27"/>
  <c r="S27" i="27"/>
  <c r="R27" i="27"/>
  <c r="Q27" i="27"/>
  <c r="AC26" i="27"/>
  <c r="AB26" i="27"/>
  <c r="AA26" i="27"/>
  <c r="Z26" i="27"/>
  <c r="Y26" i="27"/>
  <c r="X26" i="27"/>
  <c r="W26" i="27"/>
  <c r="V26" i="27"/>
  <c r="U26" i="27"/>
  <c r="T26" i="27"/>
  <c r="S26" i="27"/>
  <c r="R26" i="27"/>
  <c r="Q26" i="27"/>
  <c r="AC25" i="27"/>
  <c r="AB25" i="27"/>
  <c r="AA25" i="27"/>
  <c r="Z25" i="27"/>
  <c r="Y25" i="27"/>
  <c r="X25" i="27"/>
  <c r="W25" i="27"/>
  <c r="V25" i="27"/>
  <c r="U25" i="27"/>
  <c r="T25" i="27"/>
  <c r="S25" i="27"/>
  <c r="R25" i="27"/>
  <c r="Q25" i="27"/>
  <c r="AC24" i="27"/>
  <c r="AB24" i="27"/>
  <c r="AA24" i="27"/>
  <c r="Z24" i="27"/>
  <c r="Y24" i="27"/>
  <c r="X24" i="27"/>
  <c r="W24" i="27"/>
  <c r="V24" i="27"/>
  <c r="U24" i="27"/>
  <c r="T24" i="27"/>
  <c r="S24" i="27"/>
  <c r="R24" i="27"/>
  <c r="Q24" i="27"/>
  <c r="O14" i="29"/>
  <c r="O15" i="29"/>
  <c r="O16" i="29"/>
  <c r="O17" i="29"/>
  <c r="O18" i="29"/>
  <c r="O19" i="29"/>
  <c r="O20" i="29"/>
  <c r="O21" i="29"/>
  <c r="O22" i="29"/>
  <c r="O13" i="29"/>
  <c r="U24" i="26"/>
  <c r="V24" i="26"/>
  <c r="W24" i="26"/>
  <c r="X24" i="26"/>
  <c r="Y24" i="26"/>
  <c r="Z24" i="26"/>
  <c r="AA24" i="26"/>
  <c r="AB24" i="26"/>
  <c r="AC24" i="26"/>
  <c r="U25" i="26"/>
  <c r="V25" i="26"/>
  <c r="W25" i="26"/>
  <c r="X25" i="26"/>
  <c r="Y25" i="26"/>
  <c r="Z25" i="26"/>
  <c r="AA25" i="26"/>
  <c r="AB25" i="26"/>
  <c r="AC25" i="26"/>
  <c r="U26" i="26"/>
  <c r="V26" i="26"/>
  <c r="W26" i="26"/>
  <c r="X26" i="26"/>
  <c r="Y26" i="26"/>
  <c r="Z26" i="26"/>
  <c r="AA26" i="26"/>
  <c r="AB26" i="26"/>
  <c r="AC26" i="26"/>
  <c r="U27" i="26"/>
  <c r="V27" i="26"/>
  <c r="W27" i="26"/>
  <c r="X27" i="26"/>
  <c r="Y27" i="26"/>
  <c r="Z27" i="26"/>
  <c r="AA27" i="26"/>
  <c r="AB27" i="26"/>
  <c r="AC27" i="26"/>
  <c r="U28" i="26"/>
  <c r="V28" i="26"/>
  <c r="W28" i="26"/>
  <c r="X28" i="26"/>
  <c r="Y28" i="26"/>
  <c r="Z28" i="26"/>
  <c r="AA28" i="26"/>
  <c r="AB28" i="26"/>
  <c r="AC28" i="26"/>
  <c r="U29" i="26"/>
  <c r="V29" i="26"/>
  <c r="W29" i="26"/>
  <c r="X29" i="26"/>
  <c r="Y29" i="26"/>
  <c r="Z29" i="26"/>
  <c r="AA29" i="26"/>
  <c r="AB29" i="26"/>
  <c r="AC29" i="26"/>
  <c r="U30" i="26"/>
  <c r="V30" i="26"/>
  <c r="W30" i="26"/>
  <c r="X30" i="26"/>
  <c r="Y30" i="26"/>
  <c r="Z30" i="26"/>
  <c r="AA30" i="26"/>
  <c r="AB30" i="26"/>
  <c r="AC30" i="26"/>
  <c r="U31" i="26"/>
  <c r="V31" i="26"/>
  <c r="W31" i="26"/>
  <c r="X31" i="26"/>
  <c r="Y31" i="26"/>
  <c r="Z31" i="26"/>
  <c r="AA31" i="26"/>
  <c r="AB31" i="26"/>
  <c r="AC31" i="26"/>
  <c r="U32" i="26"/>
  <c r="V32" i="26"/>
  <c r="W32" i="26"/>
  <c r="X32" i="26"/>
  <c r="Y32" i="26"/>
  <c r="Z32" i="26"/>
  <c r="AA32" i="26"/>
  <c r="AB32" i="26"/>
  <c r="AC32" i="26"/>
  <c r="U33" i="26"/>
  <c r="V33" i="26"/>
  <c r="W33" i="26"/>
  <c r="X33" i="26"/>
  <c r="Y33" i="26"/>
  <c r="Z33" i="26"/>
  <c r="AA33" i="26"/>
  <c r="AB33" i="26"/>
  <c r="AC33" i="26"/>
  <c r="U34" i="26"/>
  <c r="V34" i="26"/>
  <c r="W34" i="26"/>
  <c r="X34" i="26"/>
  <c r="Y34" i="26"/>
  <c r="Z34" i="26"/>
  <c r="AA34" i="26"/>
  <c r="AB34" i="26"/>
  <c r="AC34" i="26"/>
  <c r="U35" i="26"/>
  <c r="V35" i="26"/>
  <c r="W35" i="26"/>
  <c r="X35" i="26"/>
  <c r="Y35" i="26"/>
  <c r="Z35" i="26"/>
  <c r="AA35" i="26"/>
  <c r="AB35" i="26"/>
  <c r="AC35" i="26"/>
  <c r="U36" i="26"/>
  <c r="V36" i="26"/>
  <c r="W36" i="26"/>
  <c r="X36" i="26"/>
  <c r="Y36" i="26"/>
  <c r="Z36" i="26"/>
  <c r="AA36" i="26"/>
  <c r="AB36" i="26"/>
  <c r="AC36" i="26"/>
  <c r="R24" i="26"/>
  <c r="S24" i="26"/>
  <c r="T24" i="26"/>
  <c r="R25" i="26"/>
  <c r="S25" i="26"/>
  <c r="T25" i="26"/>
  <c r="R26" i="26"/>
  <c r="S26" i="26"/>
  <c r="T26" i="26"/>
  <c r="R27" i="26"/>
  <c r="S27" i="26"/>
  <c r="T27" i="26"/>
  <c r="R28" i="26"/>
  <c r="S28" i="26"/>
  <c r="T28" i="26"/>
  <c r="R29" i="26"/>
  <c r="S29" i="26"/>
  <c r="T29" i="26"/>
  <c r="R30" i="26"/>
  <c r="S30" i="26"/>
  <c r="T30" i="26"/>
  <c r="R31" i="26"/>
  <c r="S31" i="26"/>
  <c r="T31" i="26"/>
  <c r="R32" i="26"/>
  <c r="S32" i="26"/>
  <c r="T32" i="26"/>
  <c r="R33" i="26"/>
  <c r="S33" i="26"/>
  <c r="T33" i="26"/>
  <c r="R34" i="26"/>
  <c r="S34" i="26"/>
  <c r="T34" i="26"/>
  <c r="R35" i="26"/>
  <c r="S35" i="26"/>
  <c r="T35" i="26"/>
  <c r="R36" i="26"/>
  <c r="S36" i="26"/>
  <c r="T36" i="26"/>
  <c r="Q25" i="26"/>
  <c r="Q26" i="26"/>
  <c r="Q27" i="26"/>
  <c r="Q28" i="26"/>
  <c r="Q29" i="26"/>
  <c r="Q30" i="26"/>
  <c r="Q31" i="26"/>
  <c r="Q32" i="26"/>
  <c r="Q33" i="26"/>
  <c r="Q34" i="26"/>
  <c r="Q35" i="26"/>
  <c r="Q36" i="26"/>
  <c r="Q24" i="26"/>
  <c r="F52" i="28" l="1"/>
  <c r="F29" i="28"/>
  <c r="D65" i="26"/>
  <c r="D64" i="26"/>
  <c r="D63" i="26"/>
  <c r="D62" i="26"/>
  <c r="D61" i="26"/>
  <c r="D60" i="26"/>
  <c r="D57" i="26"/>
  <c r="D53" i="26"/>
  <c r="D52" i="26"/>
  <c r="D51" i="26"/>
  <c r="C16" i="9"/>
  <c r="D16" i="9"/>
  <c r="E16" i="9"/>
  <c r="F16" i="9"/>
  <c r="B16" i="9"/>
  <c r="G13" i="9"/>
  <c r="G14" i="9"/>
  <c r="G15" i="9"/>
  <c r="G12" i="9"/>
  <c r="C20" i="9"/>
  <c r="A12" i="9"/>
  <c r="A13" i="9"/>
  <c r="A14" i="9"/>
  <c r="A15" i="9"/>
  <c r="A11" i="9"/>
  <c r="C11" i="9"/>
  <c r="D11" i="9"/>
  <c r="E11" i="9"/>
  <c r="F11" i="9"/>
  <c r="B11" i="9"/>
  <c r="E13" i="5"/>
  <c r="E12" i="5"/>
  <c r="C14" i="5"/>
  <c r="D14" i="5"/>
  <c r="B14" i="5"/>
  <c r="C19" i="5"/>
</calcChain>
</file>

<file path=xl/sharedStrings.xml><?xml version="1.0" encoding="utf-8"?>
<sst xmlns="http://schemas.openxmlformats.org/spreadsheetml/2006/main" count="1448" uniqueCount="549">
  <si>
    <t>Set up the parameters in 'Solver' Dialog box as follow:</t>
  </si>
  <si>
    <t>Transportation Problem</t>
  </si>
  <si>
    <t>Customer</t>
  </si>
  <si>
    <t>Supplier</t>
  </si>
  <si>
    <t>Minimum cost</t>
  </si>
  <si>
    <t>Total</t>
  </si>
  <si>
    <t>Total received</t>
  </si>
  <si>
    <t>=</t>
  </si>
  <si>
    <t>LHS</t>
  </si>
  <si>
    <t>RHS</t>
  </si>
  <si>
    <r>
      <t>Deman (d</t>
    </r>
    <r>
      <rPr>
        <b/>
        <i/>
        <vertAlign val="subscript"/>
        <sz val="11"/>
        <color theme="1"/>
        <rFont val="Arial"/>
        <family val="2"/>
      </rPr>
      <t xml:space="preserve">j </t>
    </r>
  </si>
  <si>
    <r>
      <t>Supply (S</t>
    </r>
    <r>
      <rPr>
        <b/>
        <i/>
        <vertAlign val="subscript"/>
        <sz val="11"/>
        <color theme="1"/>
        <rFont val="Arial"/>
        <family val="2"/>
      </rPr>
      <t>i</t>
    </r>
  </si>
  <si>
    <t>Total supplied</t>
  </si>
  <si>
    <r>
      <t>Capacity (S</t>
    </r>
    <r>
      <rPr>
        <b/>
        <i/>
        <vertAlign val="subscript"/>
        <sz val="11"/>
        <color theme="1"/>
        <rFont val="Arial"/>
        <family val="2"/>
      </rPr>
      <t>i</t>
    </r>
  </si>
  <si>
    <r>
      <t>Required (d</t>
    </r>
    <r>
      <rPr>
        <b/>
        <i/>
        <vertAlign val="subscript"/>
        <sz val="11"/>
        <color theme="1"/>
        <rFont val="Arial"/>
        <family val="2"/>
      </rPr>
      <t>j</t>
    </r>
  </si>
  <si>
    <t>Projects</t>
  </si>
  <si>
    <t>&lt;=</t>
  </si>
  <si>
    <t>From</t>
  </si>
  <si>
    <t>F1</t>
  </si>
  <si>
    <t>F2</t>
  </si>
  <si>
    <t>F3</t>
  </si>
  <si>
    <t>M1</t>
  </si>
  <si>
    <t>M2</t>
  </si>
  <si>
    <t>N</t>
  </si>
  <si>
    <t>S</t>
  </si>
  <si>
    <r>
      <rPr>
        <b/>
        <u/>
        <sz val="11"/>
        <color theme="1"/>
        <rFont val="Arial"/>
        <family val="2"/>
      </rPr>
      <t>Transshipment Problem:</t>
    </r>
    <r>
      <rPr>
        <u/>
        <sz val="11"/>
        <color theme="1"/>
        <rFont val="Arial"/>
        <family val="2"/>
      </rPr>
      <t xml:space="preserve">
</t>
    </r>
    <r>
      <rPr>
        <sz val="11"/>
        <color theme="1"/>
        <rFont val="Arial"/>
        <family val="2"/>
      </rPr>
      <t xml:space="preserve">A company has 2 locations in North and South. They supply three firms (F1, F2 and F3) with customized shelving for its offices.  They both order shelving from the same two manufacturers, manufacturer 1 (M1) and manufacturer 2 (M2).  
Currently weekly demands by the users are 50 for firm 1, 60 for firm 2, and 40 for firm 3.  Both suppliers can supply at most 75 units to its customers. They are interested in designing a shipping plan.
Because of long standing contracts based on past orders, unit costs from the manufacturers to the suppliers are:
             North       South
   M1         5              8
   M2         7              4
The costs to install the shelving at the various locations are:
                          F1        F2     F3
  Thomas           1           5        8
  Washburn       3           4        4 </t>
    </r>
  </si>
  <si>
    <t>To</t>
  </si>
  <si>
    <t>sign</t>
  </si>
  <si>
    <t>TRANSSHIPMENT MODEL : Scenario 1-Original Problem</t>
  </si>
  <si>
    <t>Selection of locations, network diagram, unit cost derivation</t>
  </si>
  <si>
    <t>Network model diagram, LP Model Formulation, Spreadsheet Decision Model</t>
  </si>
  <si>
    <t>TRANSSHIPMENT MODEL : Scenario Analysis  for Network Resilience</t>
  </si>
  <si>
    <t xml:space="preserve">Provide the summary table for comparison of results of 2 models </t>
  </si>
  <si>
    <t>Node</t>
  </si>
  <si>
    <t>Code</t>
  </si>
  <si>
    <t>Location</t>
  </si>
  <si>
    <t>Type</t>
  </si>
  <si>
    <t>Supply (pal/wk)</t>
  </si>
  <si>
    <t>Demand (pal/wk)</t>
  </si>
  <si>
    <t>P1</t>
  </si>
  <si>
    <t>Dandenong South</t>
  </si>
  <si>
    <t>Plant</t>
  </si>
  <si>
    <t>P2</t>
  </si>
  <si>
    <t>Campbellfield</t>
  </si>
  <si>
    <t>P3</t>
  </si>
  <si>
    <t>Geelong (Norlane)</t>
  </si>
  <si>
    <t>P4</t>
  </si>
  <si>
    <t>Wodonga</t>
  </si>
  <si>
    <t>P5</t>
  </si>
  <si>
    <t>Mildura</t>
  </si>
  <si>
    <t>T1</t>
  </si>
  <si>
    <t>Laverton North</t>
  </si>
  <si>
    <t>Tranship</t>
  </si>
  <si>
    <t>T2</t>
  </si>
  <si>
    <t>Somerton</t>
  </si>
  <si>
    <t>R1</t>
  </si>
  <si>
    <t>Melbourne CBD</t>
  </si>
  <si>
    <t>Retail</t>
  </si>
  <si>
    <t>R2</t>
  </si>
  <si>
    <t>Frankston</t>
  </si>
  <si>
    <t>R3</t>
  </si>
  <si>
    <t>Bendigo</t>
  </si>
  <si>
    <t>R4</t>
  </si>
  <si>
    <t>Ballarat</t>
  </si>
  <si>
    <t>R5</t>
  </si>
  <si>
    <t>Shepparton</t>
  </si>
  <si>
    <t>R6</t>
  </si>
  <si>
    <t>Warrnambool</t>
  </si>
  <si>
    <t>TOTAL</t>
  </si>
  <si>
    <t>Mode of Transport</t>
  </si>
  <si>
    <t>Cost Rate</t>
  </si>
  <si>
    <t>$0.14 per pallet per kilometre</t>
  </si>
  <si>
    <t>Basis</t>
  </si>
  <si>
    <t>NTC 2023 freight cost benchmark: ~$2.80/km ÷ 20 pallets = $0.14/pallet/km</t>
  </si>
  <si>
    <t>Distance Source</t>
  </si>
  <si>
    <t>Google Maps one-way road distance (April 2026), rounded to nearest km</t>
  </si>
  <si>
    <t>Formula</t>
  </si>
  <si>
    <t>Unit Cost ($) = Distance (km) × $0.14 / pallet / km</t>
  </si>
  <si>
    <t>Route Restriction</t>
  </si>
  <si>
    <t>Total Supply</t>
  </si>
  <si>
    <t>#</t>
  </si>
  <si>
    <t>From Location</t>
  </si>
  <si>
    <t>To Location</t>
  </si>
  <si>
    <t>Distance (km)</t>
  </si>
  <si>
    <t>Unit Cost ($/pallet)</t>
  </si>
  <si>
    <t>INPUTS</t>
  </si>
  <si>
    <t>Unit shipping costs ($'000 per tonne of product)</t>
  </si>
  <si>
    <t>OBJECTIVE FUNCTION</t>
  </si>
  <si>
    <t>Total cost</t>
  </si>
  <si>
    <t>CONSTRAINTS</t>
  </si>
  <si>
    <t>≤</t>
  </si>
  <si>
    <t>1.1  Node Locations, Supply &amp; Demand (ABS 2023 ERP-scaled)</t>
  </si>
  <si>
    <t>No.</t>
  </si>
  <si>
    <t>← Direct plant-to-retail route</t>
  </si>
  <si>
    <t>LHS (formula)</t>
  </si>
  <si>
    <t>Op</t>
  </si>
  <si>
    <t>Notes</t>
  </si>
  <si>
    <t>Max supply 200 pal/wk</t>
  </si>
  <si>
    <t>Max supply 180 pal/wk</t>
  </si>
  <si>
    <t>Max supply 170 pal/wk</t>
  </si>
  <si>
    <t>Max supply 130 pal/wk</t>
  </si>
  <si>
    <t>Max supply 120 pal/wk</t>
  </si>
  <si>
    <t>All inflow must be redistributed</t>
  </si>
  <si>
    <t>≥</t>
  </si>
  <si>
    <t>Demand 150 pal/wk</t>
  </si>
  <si>
    <t>Demand 120 pal/wk</t>
  </si>
  <si>
    <t>Demand 100 pal/wk</t>
  </si>
  <si>
    <t>Demand 55 pal/wk</t>
  </si>
  <si>
    <t>Demand 25 pal/wk</t>
  </si>
  <si>
    <t>Justification</t>
  </si>
  <si>
    <t>200 pal/wk — Largest industrial precinct in Victoria. Greater Dandenong LGA hosts Victoria's highest concentration of manufacturing and warehousing facilities, justifying maximum plant capacity.</t>
  </si>
  <si>
    <t>180 pal/wk — Major northern Melbourne industrial corridor with high-density FMCG manufacturing. Second highest capacity reflecting large-scale production infrastructure on the Hume Highway freight route.</t>
  </si>
  <si>
    <t>170 pal/wk — Established port-linked manufacturing hub. Norlane industrial zone supports significant FMCG output with direct access to the Princes Freeway distribution network.</t>
  </si>
  <si>
    <t>130 pal/wk — Regional interstate freight hub on the Hume Highway at the NSW–Victoria border. Smaller plant capacity reflecting regional scale of operations and higher inbound logistics costs.</t>
  </si>
  <si>
    <t>120 pal/wk — Remote northwest regional production facility. Lowest capacity assigned due to geographic isolation, limited transport infrastructure, and higher per-kilometre freight costs to DCs.</t>
  </si>
  <si>
    <t>150 pal/wk — Highest demand node. ABS 2023 ERP of 177,396 for City of Melbourne LGA. High-density urban retail catchment with greatest FMCG throughput requirement.</t>
  </si>
  <si>
    <t>120 pal/wk — ABS 2023 ERP of 142,826 for Frankston City LGA. Large outer-metropolitan suburban catchment serving southeast Melbourne retail corridor.</t>
  </si>
  <si>
    <t>100 pal/wk — ABS 2023 ERP of 121,270 for Greater Bendigo LGA (Victoria in Future 2023). Major regional city with strong retail base and growing population.</t>
  </si>
  <si>
    <t>100 pal/wk — ABS 2023 ERP of 118,137 for City of Ballarat LGA. Third largest city in Victoria with comparable demand profile to Bendigo.</t>
  </si>
  <si>
    <t>55 pal/wk — ABS 2023 ERP of 69,135 for Greater Shepparton LGA. Mid-sized regional centre serving north-central Victoria agricultural and residential community.</t>
  </si>
  <si>
    <t>25 pal/wk — ABS 2023 ERP of 35,907 for Warrnambool City LGA. Smallest demand node reflecting limited population base in southwest Victoria.</t>
  </si>
  <si>
    <t xml:space="preserve">Demand Nodes </t>
  </si>
  <si>
    <t xml:space="preserve">Supply Nodes </t>
  </si>
  <si>
    <t>CAP MATRIX (for Solver constraint)</t>
  </si>
  <si>
    <t>Microsoft Excel 16.0 Sensitivity Report</t>
  </si>
  <si>
    <t>Worksheet: [MIS775-Template for assessment 2.xlsx]Section 2-LP model formulation</t>
  </si>
  <si>
    <t>Report Created: 18/04/2026 11:40:36 PM</t>
  </si>
  <si>
    <t>Variable Cells</t>
  </si>
  <si>
    <t>Cell</t>
  </si>
  <si>
    <t>Name</t>
  </si>
  <si>
    <t>Final</t>
  </si>
  <si>
    <t>Value</t>
  </si>
  <si>
    <t>Reduced</t>
  </si>
  <si>
    <t>Cost</t>
  </si>
  <si>
    <t>Objective</t>
  </si>
  <si>
    <t>Coefficient</t>
  </si>
  <si>
    <t>Allowable</t>
  </si>
  <si>
    <t>Increase</t>
  </si>
  <si>
    <t>Decrease</t>
  </si>
  <si>
    <t>Constraints</t>
  </si>
  <si>
    <t>Shadow</t>
  </si>
  <si>
    <t>Price</t>
  </si>
  <si>
    <t>Constraint</t>
  </si>
  <si>
    <t>R.H. Side</t>
  </si>
  <si>
    <t>$C$24</t>
  </si>
  <si>
    <t>P1 P1</t>
  </si>
  <si>
    <t>$D$24</t>
  </si>
  <si>
    <t>P1 P2</t>
  </si>
  <si>
    <t>$E$24</t>
  </si>
  <si>
    <t>P1 P3</t>
  </si>
  <si>
    <t>$F$24</t>
  </si>
  <si>
    <t>P1 P4</t>
  </si>
  <si>
    <t>$G$24</t>
  </si>
  <si>
    <t>P1 P5</t>
  </si>
  <si>
    <t>$H$24</t>
  </si>
  <si>
    <t>P1 T1</t>
  </si>
  <si>
    <t>$I$24</t>
  </si>
  <si>
    <t>P1 T2</t>
  </si>
  <si>
    <t>$J$24</t>
  </si>
  <si>
    <t>P1 R1</t>
  </si>
  <si>
    <t>$K$24</t>
  </si>
  <si>
    <t>P1 R2</t>
  </si>
  <si>
    <t>$L$24</t>
  </si>
  <si>
    <t>P1 R3</t>
  </si>
  <si>
    <t>$M$24</t>
  </si>
  <si>
    <t>P1 R4</t>
  </si>
  <si>
    <t>$N$24</t>
  </si>
  <si>
    <t>P1 R5</t>
  </si>
  <si>
    <t>$O$24</t>
  </si>
  <si>
    <t>P1 R6</t>
  </si>
  <si>
    <t>$C$25</t>
  </si>
  <si>
    <t>P2 P1</t>
  </si>
  <si>
    <t>$D$25</t>
  </si>
  <si>
    <t>P2 P2</t>
  </si>
  <si>
    <t>$E$25</t>
  </si>
  <si>
    <t>P2 P3</t>
  </si>
  <si>
    <t>$F$25</t>
  </si>
  <si>
    <t>P2 P4</t>
  </si>
  <si>
    <t>$G$25</t>
  </si>
  <si>
    <t>P2 P5</t>
  </si>
  <si>
    <t>$H$25</t>
  </si>
  <si>
    <t>P2 T1</t>
  </si>
  <si>
    <t>$I$25</t>
  </si>
  <si>
    <t>P2 T2</t>
  </si>
  <si>
    <t>$J$25</t>
  </si>
  <si>
    <t>P2 R1</t>
  </si>
  <si>
    <t>$K$25</t>
  </si>
  <si>
    <t>P2 R2</t>
  </si>
  <si>
    <t>$L$25</t>
  </si>
  <si>
    <t>P2 R3</t>
  </si>
  <si>
    <t>$M$25</t>
  </si>
  <si>
    <t>P2 R4</t>
  </si>
  <si>
    <t>$N$25</t>
  </si>
  <si>
    <t>P2 R5</t>
  </si>
  <si>
    <t>$O$25</t>
  </si>
  <si>
    <t>P2 R6</t>
  </si>
  <si>
    <t>$C$26</t>
  </si>
  <si>
    <t>P3 P1</t>
  </si>
  <si>
    <t>$D$26</t>
  </si>
  <si>
    <t>P3 P2</t>
  </si>
  <si>
    <t>$E$26</t>
  </si>
  <si>
    <t>P3 P3</t>
  </si>
  <si>
    <t>$F$26</t>
  </si>
  <si>
    <t>P3 P4</t>
  </si>
  <si>
    <t>$G$26</t>
  </si>
  <si>
    <t>P3 P5</t>
  </si>
  <si>
    <t>$H$26</t>
  </si>
  <si>
    <t>P3 T1</t>
  </si>
  <si>
    <t>$I$26</t>
  </si>
  <si>
    <t>P3 T2</t>
  </si>
  <si>
    <t>$J$26</t>
  </si>
  <si>
    <t>P3 R1</t>
  </si>
  <si>
    <t>$K$26</t>
  </si>
  <si>
    <t>P3 R2</t>
  </si>
  <si>
    <t>$L$26</t>
  </si>
  <si>
    <t>P3 R3</t>
  </si>
  <si>
    <t>$M$26</t>
  </si>
  <si>
    <t>P3 R4</t>
  </si>
  <si>
    <t>$N$26</t>
  </si>
  <si>
    <t>P3 R5</t>
  </si>
  <si>
    <t>$O$26</t>
  </si>
  <si>
    <t>P3 R6</t>
  </si>
  <si>
    <t>$C$27</t>
  </si>
  <si>
    <t>P4 P1</t>
  </si>
  <si>
    <t>$D$27</t>
  </si>
  <si>
    <t>P4 P2</t>
  </si>
  <si>
    <t>$E$27</t>
  </si>
  <si>
    <t>P4 P3</t>
  </si>
  <si>
    <t>$F$27</t>
  </si>
  <si>
    <t>P4 P4</t>
  </si>
  <si>
    <t>$G$27</t>
  </si>
  <si>
    <t>P4 P5</t>
  </si>
  <si>
    <t>$H$27</t>
  </si>
  <si>
    <t>P4 T1</t>
  </si>
  <si>
    <t>$I$27</t>
  </si>
  <si>
    <t>P4 T2</t>
  </si>
  <si>
    <t>$J$27</t>
  </si>
  <si>
    <t>P4 R1</t>
  </si>
  <si>
    <t>$K$27</t>
  </si>
  <si>
    <t>P4 R2</t>
  </si>
  <si>
    <t>$L$27</t>
  </si>
  <si>
    <t>P4 R3</t>
  </si>
  <si>
    <t>$M$27</t>
  </si>
  <si>
    <t>P4 R4</t>
  </si>
  <si>
    <t>$N$27</t>
  </si>
  <si>
    <t>P4 R5</t>
  </si>
  <si>
    <t>$O$27</t>
  </si>
  <si>
    <t>P4 R6</t>
  </si>
  <si>
    <t>$C$28</t>
  </si>
  <si>
    <t>P5 P1</t>
  </si>
  <si>
    <t>$D$28</t>
  </si>
  <si>
    <t>P5 P2</t>
  </si>
  <si>
    <t>$E$28</t>
  </si>
  <si>
    <t>P5 P3</t>
  </si>
  <si>
    <t>$F$28</t>
  </si>
  <si>
    <t>P5 P4</t>
  </si>
  <si>
    <t>$G$28</t>
  </si>
  <si>
    <t>P5 P5</t>
  </si>
  <si>
    <t>$H$28</t>
  </si>
  <si>
    <t>P5 T1</t>
  </si>
  <si>
    <t>$I$28</t>
  </si>
  <si>
    <t>P5 T2</t>
  </si>
  <si>
    <t>$J$28</t>
  </si>
  <si>
    <t>P5 R1</t>
  </si>
  <si>
    <t>$K$28</t>
  </si>
  <si>
    <t>P5 R2</t>
  </si>
  <si>
    <t>$L$28</t>
  </si>
  <si>
    <t>P5 R3</t>
  </si>
  <si>
    <t>$M$28</t>
  </si>
  <si>
    <t>P5 R4</t>
  </si>
  <si>
    <t>$N$28</t>
  </si>
  <si>
    <t>P5 R5</t>
  </si>
  <si>
    <t>$O$28</t>
  </si>
  <si>
    <t>P5 R6</t>
  </si>
  <si>
    <t>$C$29</t>
  </si>
  <si>
    <t>T1 P1</t>
  </si>
  <si>
    <t>$D$29</t>
  </si>
  <si>
    <t>T1 P2</t>
  </si>
  <si>
    <t>$E$29</t>
  </si>
  <si>
    <t>T1 P3</t>
  </si>
  <si>
    <t>$F$29</t>
  </si>
  <si>
    <t>T1 P4</t>
  </si>
  <si>
    <t>$G$29</t>
  </si>
  <si>
    <t>T1 P5</t>
  </si>
  <si>
    <t>$H$29</t>
  </si>
  <si>
    <t>T1 T1</t>
  </si>
  <si>
    <t>$I$29</t>
  </si>
  <si>
    <t>T1 T2</t>
  </si>
  <si>
    <t>$J$29</t>
  </si>
  <si>
    <t>T1 R1</t>
  </si>
  <si>
    <t>$K$29</t>
  </si>
  <si>
    <t>T1 R2</t>
  </si>
  <si>
    <t>$L$29</t>
  </si>
  <si>
    <t>T1 R3</t>
  </si>
  <si>
    <t>$M$29</t>
  </si>
  <si>
    <t>T1 R4</t>
  </si>
  <si>
    <t>$N$29</t>
  </si>
  <si>
    <t>T1 R5</t>
  </si>
  <si>
    <t>$O$29</t>
  </si>
  <si>
    <t>T1 R6</t>
  </si>
  <si>
    <t>$C$30</t>
  </si>
  <si>
    <t>T2 P1</t>
  </si>
  <si>
    <t>$D$30</t>
  </si>
  <si>
    <t>T2 P2</t>
  </si>
  <si>
    <t>$E$30</t>
  </si>
  <si>
    <t>T2 P3</t>
  </si>
  <si>
    <t>$F$30</t>
  </si>
  <si>
    <t>T2 P4</t>
  </si>
  <si>
    <t>$G$30</t>
  </si>
  <si>
    <t>T2 P5</t>
  </si>
  <si>
    <t>$H$30</t>
  </si>
  <si>
    <t>T2 T1</t>
  </si>
  <si>
    <t>$I$30</t>
  </si>
  <si>
    <t>T2 T2</t>
  </si>
  <si>
    <t>$J$30</t>
  </si>
  <si>
    <t>T2 R1</t>
  </si>
  <si>
    <t>$K$30</t>
  </si>
  <si>
    <t>T2 R2</t>
  </si>
  <si>
    <t>$L$30</t>
  </si>
  <si>
    <t>T2 R3</t>
  </si>
  <si>
    <t>$M$30</t>
  </si>
  <si>
    <t>T2 R4</t>
  </si>
  <si>
    <t>$N$30</t>
  </si>
  <si>
    <t>T2 R5</t>
  </si>
  <si>
    <t>$O$30</t>
  </si>
  <si>
    <t>T2 R6</t>
  </si>
  <si>
    <t>$C$31</t>
  </si>
  <si>
    <t>R1 P1</t>
  </si>
  <si>
    <t>$D$31</t>
  </si>
  <si>
    <t>R1 P2</t>
  </si>
  <si>
    <t>$E$31</t>
  </si>
  <si>
    <t>R1 P3</t>
  </si>
  <si>
    <t>$F$31</t>
  </si>
  <si>
    <t>R1 P4</t>
  </si>
  <si>
    <t>$G$31</t>
  </si>
  <si>
    <t>R1 P5</t>
  </si>
  <si>
    <t>$H$31</t>
  </si>
  <si>
    <t>R1 T1</t>
  </si>
  <si>
    <t>$I$31</t>
  </si>
  <si>
    <t>R1 T2</t>
  </si>
  <si>
    <t>$J$31</t>
  </si>
  <si>
    <t>R1 R1</t>
  </si>
  <si>
    <t>$K$31</t>
  </si>
  <si>
    <t>R1 R2</t>
  </si>
  <si>
    <t>$L$31</t>
  </si>
  <si>
    <t>R1 R3</t>
  </si>
  <si>
    <t>$M$31</t>
  </si>
  <si>
    <t>R1 R4</t>
  </si>
  <si>
    <t>$N$31</t>
  </si>
  <si>
    <t>R1 R5</t>
  </si>
  <si>
    <t>$O$31</t>
  </si>
  <si>
    <t>R1 R6</t>
  </si>
  <si>
    <t>$C$32</t>
  </si>
  <si>
    <t>R2 P1</t>
  </si>
  <si>
    <t>$D$32</t>
  </si>
  <si>
    <t>R2 P2</t>
  </si>
  <si>
    <t>$E$32</t>
  </si>
  <si>
    <t>R2 P3</t>
  </si>
  <si>
    <t>$F$32</t>
  </si>
  <si>
    <t>R2 P4</t>
  </si>
  <si>
    <t>$G$32</t>
  </si>
  <si>
    <t>R2 P5</t>
  </si>
  <si>
    <t>$H$32</t>
  </si>
  <si>
    <t>R2 T1</t>
  </si>
  <si>
    <t>$I$32</t>
  </si>
  <si>
    <t>R2 T2</t>
  </si>
  <si>
    <t>$J$32</t>
  </si>
  <si>
    <t>R2 R1</t>
  </si>
  <si>
    <t>$K$32</t>
  </si>
  <si>
    <t>R2 R2</t>
  </si>
  <si>
    <t>$L$32</t>
  </si>
  <si>
    <t>R2 R3</t>
  </si>
  <si>
    <t>$M$32</t>
  </si>
  <si>
    <t>R2 R4</t>
  </si>
  <si>
    <t>$N$32</t>
  </si>
  <si>
    <t>R2 R5</t>
  </si>
  <si>
    <t>$O$32</t>
  </si>
  <si>
    <t>R2 R6</t>
  </si>
  <si>
    <t>$C$33</t>
  </si>
  <si>
    <t>R3 P1</t>
  </si>
  <si>
    <t>$D$33</t>
  </si>
  <si>
    <t>R3 P2</t>
  </si>
  <si>
    <t>$E$33</t>
  </si>
  <si>
    <t>R3 P3</t>
  </si>
  <si>
    <t>$F$33</t>
  </si>
  <si>
    <t>R3 P4</t>
  </si>
  <si>
    <t>$G$33</t>
  </si>
  <si>
    <t>R3 P5</t>
  </si>
  <si>
    <t>$H$33</t>
  </si>
  <si>
    <t>R3 T1</t>
  </si>
  <si>
    <t>$I$33</t>
  </si>
  <si>
    <t>R3 T2</t>
  </si>
  <si>
    <t>$J$33</t>
  </si>
  <si>
    <t>R3 R1</t>
  </si>
  <si>
    <t>$K$33</t>
  </si>
  <si>
    <t>R3 R2</t>
  </si>
  <si>
    <t>$L$33</t>
  </si>
  <si>
    <t>R3 R3</t>
  </si>
  <si>
    <t>$M$33</t>
  </si>
  <si>
    <t>R3 R4</t>
  </si>
  <si>
    <t>$N$33</t>
  </si>
  <si>
    <t>R3 R5</t>
  </si>
  <si>
    <t>$O$33</t>
  </si>
  <si>
    <t>R3 R6</t>
  </si>
  <si>
    <t>$C$34</t>
  </si>
  <si>
    <t>R4 P1</t>
  </si>
  <si>
    <t>$D$34</t>
  </si>
  <si>
    <t>R4 P2</t>
  </si>
  <si>
    <t>$E$34</t>
  </si>
  <si>
    <t>R4 P3</t>
  </si>
  <si>
    <t>$F$34</t>
  </si>
  <si>
    <t>R4 P4</t>
  </si>
  <si>
    <t>$G$34</t>
  </si>
  <si>
    <t>R4 P5</t>
  </si>
  <si>
    <t>$H$34</t>
  </si>
  <si>
    <t>R4 T1</t>
  </si>
  <si>
    <t>$I$34</t>
  </si>
  <si>
    <t>R4 T2</t>
  </si>
  <si>
    <t>$J$34</t>
  </si>
  <si>
    <t>R4 R1</t>
  </si>
  <si>
    <t>$K$34</t>
  </si>
  <si>
    <t>R4 R2</t>
  </si>
  <si>
    <t>$L$34</t>
  </si>
  <si>
    <t>R4 R3</t>
  </si>
  <si>
    <t>$M$34</t>
  </si>
  <si>
    <t>R4 R4</t>
  </si>
  <si>
    <t>$N$34</t>
  </si>
  <si>
    <t>R4 R5</t>
  </si>
  <si>
    <t>$O$34</t>
  </si>
  <si>
    <t>R4 R6</t>
  </si>
  <si>
    <t>$C$35</t>
  </si>
  <si>
    <t>R5 P1</t>
  </si>
  <si>
    <t>$D$35</t>
  </si>
  <si>
    <t>R5 P2</t>
  </si>
  <si>
    <t>$E$35</t>
  </si>
  <si>
    <t>R5 P3</t>
  </si>
  <si>
    <t>$F$35</t>
  </si>
  <si>
    <t>R5 P4</t>
  </si>
  <si>
    <t>$G$35</t>
  </si>
  <si>
    <t>R5 P5</t>
  </si>
  <si>
    <t>$H$35</t>
  </si>
  <si>
    <t>R5 T1</t>
  </si>
  <si>
    <t>$I$35</t>
  </si>
  <si>
    <t>R5 T2</t>
  </si>
  <si>
    <t>$J$35</t>
  </si>
  <si>
    <t>R5 R1</t>
  </si>
  <si>
    <t>$K$35</t>
  </si>
  <si>
    <t>R5 R2</t>
  </si>
  <si>
    <t>$L$35</t>
  </si>
  <si>
    <t>R5 R3</t>
  </si>
  <si>
    <t>$M$35</t>
  </si>
  <si>
    <t>R5 R4</t>
  </si>
  <si>
    <t>$N$35</t>
  </si>
  <si>
    <t>R5 R5</t>
  </si>
  <si>
    <t>$O$35</t>
  </si>
  <si>
    <t>R5 R6</t>
  </si>
  <si>
    <t>$C$36</t>
  </si>
  <si>
    <t>R6 P1</t>
  </si>
  <si>
    <t>$D$36</t>
  </si>
  <si>
    <t>R6 P2</t>
  </si>
  <si>
    <t>$E$36</t>
  </si>
  <si>
    <t>R6 P3</t>
  </si>
  <si>
    <t>$F$36</t>
  </si>
  <si>
    <t>R6 P4</t>
  </si>
  <si>
    <t>$G$36</t>
  </si>
  <si>
    <t>R6 P5</t>
  </si>
  <si>
    <t>$H$36</t>
  </si>
  <si>
    <t>R6 T1</t>
  </si>
  <si>
    <t>$I$36</t>
  </si>
  <si>
    <t>R6 T2</t>
  </si>
  <si>
    <t>$J$36</t>
  </si>
  <si>
    <t>R6 R1</t>
  </si>
  <si>
    <t>$K$36</t>
  </si>
  <si>
    <t>R6 R2</t>
  </si>
  <si>
    <t>$L$36</t>
  </si>
  <si>
    <t>R6 R3</t>
  </si>
  <si>
    <t>$M$36</t>
  </si>
  <si>
    <t>R6 R4</t>
  </si>
  <si>
    <t>$N$36</t>
  </si>
  <si>
    <t>R6 R5</t>
  </si>
  <si>
    <t>$O$36</t>
  </si>
  <si>
    <t>R6 R6</t>
  </si>
  <si>
    <t>$D$49</t>
  </si>
  <si>
    <t>Dandenong South LHS (formula)</t>
  </si>
  <si>
    <t>$D$50</t>
  </si>
  <si>
    <t>Campbellfield LHS (formula)</t>
  </si>
  <si>
    <t>$D$51</t>
  </si>
  <si>
    <t>Geelong (Norlane) LHS (formula)</t>
  </si>
  <si>
    <t>$D$52</t>
  </si>
  <si>
    <t>Wodonga LHS (formula)</t>
  </si>
  <si>
    <t>$D$53</t>
  </si>
  <si>
    <t>Mildura LHS (formula)</t>
  </si>
  <si>
    <t>$D$56</t>
  </si>
  <si>
    <t>Laverton North LHS (formula)</t>
  </si>
  <si>
    <t>$D$57</t>
  </si>
  <si>
    <t>Somerton LHS (formula)</t>
  </si>
  <si>
    <t>$D$60</t>
  </si>
  <si>
    <t>Melbourne CBD LHS (formula)</t>
  </si>
  <si>
    <t>$D$61</t>
  </si>
  <si>
    <t>Frankston LHS (formula)</t>
  </si>
  <si>
    <t>$D$62</t>
  </si>
  <si>
    <t>Bendigo LHS (formula)</t>
  </si>
  <si>
    <t>$D$63</t>
  </si>
  <si>
    <t>Ballarat LHS (formula)</t>
  </si>
  <si>
    <t>$D$64</t>
  </si>
  <si>
    <t>Shepparton LHS (formula)</t>
  </si>
  <si>
    <t>$D$65</t>
  </si>
  <si>
    <t>Warrnambool LHS (formula)</t>
  </si>
  <si>
    <t xml:space="preserve">Total transportation cost </t>
  </si>
  <si>
    <t>Worksheet: [MIS775-Template for assessment 2.xlsx]Section 3-Network Resilience</t>
  </si>
  <si>
    <t>Report Created: 18/04/2026 11:57:00 PM</t>
  </si>
  <si>
    <t>1.3  Route Distance &amp; Unit Cost Table (All 27 Routes)</t>
  </si>
  <si>
    <t>Transportation cost</t>
  </si>
  <si>
    <t>Network Resilience</t>
  </si>
  <si>
    <t>Base Model</t>
  </si>
  <si>
    <t>Metric</t>
  </si>
  <si>
    <t>Disrupted Model</t>
  </si>
  <si>
    <t>Change</t>
  </si>
  <si>
    <t>Total Weekly Cost</t>
  </si>
  <si>
    <t>(+9.03%)</t>
  </si>
  <si>
    <t>Active Routes</t>
  </si>
  <si>
    <t>Same count, different routes</t>
  </si>
  <si>
    <t>T1 (Laverton North) Weekly Throughput</t>
  </si>
  <si>
    <t>45 pal/wk</t>
  </si>
  <si>
    <t>225 pal/wk</t>
  </si>
  <si>
    <t>(+400%)</t>
  </si>
  <si>
    <t>180 pal</t>
  </si>
  <si>
    <t>T2 (Somerton) Weekly Throughput</t>
  </si>
  <si>
    <t>180 pal/wk</t>
  </si>
  <si>
    <t>25 pal/wk</t>
  </si>
  <si>
    <t>−155 pal</t>
  </si>
  <si>
    <t>(−86%)</t>
  </si>
  <si>
    <t>Total Demand Met</t>
  </si>
  <si>
    <t>550 pal/wk</t>
  </si>
  <si>
    <t>No change</t>
  </si>
  <si>
    <t>Plants Activated</t>
  </si>
  <si>
    <t>3 of 5</t>
  </si>
  <si>
    <t>Annual Cost Impact</t>
  </si>
  <si>
    <t>$361,036/year</t>
  </si>
  <si>
    <t>$393,640/year</t>
  </si>
  <si>
    <t>+$32,604/year</t>
  </si>
  <si>
    <t xml:space="preserve">TRANSHIPMENT BALANCE  (flow in = flow out, net = 0) </t>
  </si>
  <si>
    <t>PLANT SUPPLY  (total shipped ≤ capacity)</t>
  </si>
  <si>
    <t>RETAIL DEMAND  (received ≥ weekly demand)</t>
  </si>
  <si>
    <t>TRANSHIPMENT BALANCE  (flow in = flow out, net = 0)</t>
  </si>
  <si>
    <t>Road freight articulated trucks (B-double)</t>
  </si>
  <si>
    <t>No direct plant-to-retail routes all flows must pass through T1 or T2</t>
  </si>
  <si>
    <t>800 pallets/week (exceeds total demand of 550 pallets/week unbalanced model)</t>
  </si>
  <si>
    <t>1.2  Unit Transportation Cost Derivation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</si>
</sst>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quot;$&quot;#,##0"/>
    <numFmt numFmtId="165" formatCode="&quot;$&quot;#,##0.00"/>
  </numFmts>
  <fonts count="54" x14ac:knownFonts="1">
    <font>
      <sz val="8"/>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8"/>
      <color theme="10"/>
      <name val="Tahoma"/>
      <family val="2"/>
    </font>
    <font>
      <u/>
      <sz val="8"/>
      <color theme="11"/>
      <name val="Tahoma"/>
      <family val="2"/>
    </font>
    <font>
      <sz val="11"/>
      <color theme="1"/>
      <name val="Arial"/>
      <family val="2"/>
    </font>
    <font>
      <b/>
      <sz val="11"/>
      <color theme="1"/>
      <name val="Arial"/>
      <family val="2"/>
    </font>
    <font>
      <b/>
      <u/>
      <sz val="10"/>
      <color theme="1"/>
      <name val="Tahoma"/>
      <family val="2"/>
    </font>
    <font>
      <b/>
      <i/>
      <sz val="11"/>
      <color theme="1"/>
      <name val="Arial"/>
      <family val="2"/>
    </font>
    <font>
      <b/>
      <i/>
      <vertAlign val="subscript"/>
      <sz val="11"/>
      <color theme="1"/>
      <name val="Arial"/>
      <family val="2"/>
    </font>
    <font>
      <sz val="11"/>
      <color theme="1"/>
      <name val="Calibri"/>
      <family val="2"/>
    </font>
    <font>
      <b/>
      <u/>
      <sz val="11"/>
      <color theme="1"/>
      <name val="Arial"/>
      <family val="2"/>
    </font>
    <font>
      <u/>
      <sz val="11"/>
      <color theme="1"/>
      <name val="Arial"/>
      <family val="2"/>
    </font>
    <font>
      <b/>
      <sz val="12"/>
      <color theme="1"/>
      <name val="Calibri"/>
      <family val="2"/>
      <scheme val="minor"/>
    </font>
    <font>
      <b/>
      <sz val="11"/>
      <color theme="1"/>
      <name val="Calibri"/>
      <family val="2"/>
      <scheme val="minor"/>
    </font>
    <font>
      <b/>
      <sz val="11"/>
      <name val="Calibri"/>
      <family val="2"/>
      <scheme val="minor"/>
    </font>
    <font>
      <b/>
      <sz val="18"/>
      <color rgb="FF0070C0"/>
      <name val="Calibri"/>
      <family val="2"/>
      <scheme val="minor"/>
    </font>
    <font>
      <sz val="11"/>
      <color rgb="FF0070C0"/>
      <name val="Calibri"/>
      <family val="2"/>
      <scheme val="minor"/>
    </font>
    <font>
      <b/>
      <u/>
      <sz val="14"/>
      <color rgb="FF0070C0"/>
      <name val="Aptos"/>
      <family val="2"/>
    </font>
    <font>
      <b/>
      <sz val="11"/>
      <color rgb="FF0070C0"/>
      <name val="Calibri"/>
      <family val="2"/>
      <scheme val="minor"/>
    </font>
    <font>
      <b/>
      <sz val="14"/>
      <color rgb="FF0070C0"/>
      <name val="Calibri"/>
      <family val="2"/>
      <scheme val="minor"/>
    </font>
    <font>
      <b/>
      <sz val="14"/>
      <color theme="1"/>
      <name val="Tahoma"/>
      <family val="2"/>
    </font>
    <font>
      <b/>
      <sz val="11"/>
      <color rgb="FFFFFFFF"/>
      <name val="Arial"/>
      <family val="2"/>
    </font>
    <font>
      <sz val="10"/>
      <name val="Arial"/>
      <family val="2"/>
    </font>
    <font>
      <b/>
      <sz val="10"/>
      <name val="Arial"/>
      <family val="2"/>
    </font>
    <font>
      <sz val="9"/>
      <color theme="1"/>
      <name val="Tahoma"/>
      <family val="2"/>
    </font>
    <font>
      <sz val="12"/>
      <color theme="1"/>
      <name val="Tahoma"/>
      <family val="2"/>
    </font>
    <font>
      <b/>
      <sz val="12"/>
      <name val="Arial"/>
      <family val="2"/>
    </font>
    <font>
      <sz val="12"/>
      <name val="Arial"/>
      <family val="2"/>
    </font>
    <font>
      <b/>
      <sz val="16"/>
      <color theme="1"/>
      <name val="Calibri"/>
      <family val="2"/>
      <scheme val="minor"/>
    </font>
    <font>
      <sz val="14"/>
      <color theme="1"/>
      <name val="Calibri"/>
      <family val="2"/>
      <scheme val="minor"/>
    </font>
    <font>
      <b/>
      <sz val="14"/>
      <color theme="1"/>
      <name val="Calibri"/>
      <family val="2"/>
      <scheme val="minor"/>
    </font>
    <font>
      <b/>
      <sz val="14"/>
      <name val="Calibri"/>
      <family val="2"/>
      <scheme val="minor"/>
    </font>
    <font>
      <i/>
      <sz val="9"/>
      <color rgb="FF7030A0"/>
      <name val="Arial"/>
      <family val="2"/>
    </font>
    <font>
      <b/>
      <sz val="14"/>
      <name val="Arial"/>
      <family val="2"/>
    </font>
    <font>
      <b/>
      <sz val="11"/>
      <color rgb="FF1F6B75"/>
      <name val="Arial"/>
      <family val="2"/>
    </font>
    <font>
      <sz val="9"/>
      <name val="Arial"/>
      <family val="2"/>
    </font>
    <font>
      <sz val="8"/>
      <name val="Arial"/>
      <family val="2"/>
    </font>
    <font>
      <b/>
      <sz val="18"/>
      <color theme="1"/>
      <name val="Tahoma"/>
      <family val="2"/>
    </font>
    <font>
      <b/>
      <sz val="8"/>
      <color theme="1"/>
      <name val="Tahoma"/>
      <family val="2"/>
    </font>
    <font>
      <b/>
      <sz val="9"/>
      <color theme="1"/>
      <name val="Tahoma"/>
      <family val="2"/>
    </font>
    <font>
      <b/>
      <sz val="16"/>
      <name val="Arial"/>
      <family val="2"/>
    </font>
    <font>
      <sz val="8"/>
      <name val="Tahoma"/>
      <family val="2"/>
    </font>
    <font>
      <b/>
      <sz val="8"/>
      <color indexed="18"/>
      <name val="Tahoma"/>
      <family val="2"/>
    </font>
    <font>
      <sz val="8"/>
      <color rgb="FFFF0000"/>
      <name val="Tahoma"/>
      <family val="2"/>
    </font>
    <font>
      <b/>
      <sz val="8"/>
      <color rgb="FFFF0000"/>
      <name val="Tahoma"/>
      <family val="2"/>
    </font>
    <font>
      <b/>
      <sz val="10"/>
      <color theme="1"/>
      <name val="Tahoma"/>
      <family val="2"/>
    </font>
    <font>
      <b/>
      <sz val="14"/>
      <color rgb="FFFF0000"/>
      <name val="Calibri"/>
      <family val="2"/>
      <scheme val="minor"/>
    </font>
    <font>
      <b/>
      <sz val="14"/>
      <color rgb="FFFF0000"/>
      <name val="Arial"/>
      <family val="2"/>
    </font>
    <font>
      <b/>
      <sz val="8"/>
      <color rgb="FF92D050"/>
      <name val="Tahoma"/>
      <family val="2"/>
    </font>
  </fonts>
  <fills count="1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patternFill>
    </fill>
    <fill>
      <patternFill patternType="solid">
        <fgColor rgb="FFD6EEF0"/>
      </patternFill>
    </fill>
    <fill>
      <patternFill patternType="solid">
        <fgColor rgb="FF1F6B75"/>
      </patternFill>
    </fill>
    <fill>
      <patternFill patternType="solid">
        <fgColor rgb="FFDDEBF7"/>
      </patternFill>
    </fill>
    <fill>
      <patternFill patternType="solid">
        <fgColor rgb="FFE2EFDA"/>
      </patternFill>
    </fill>
    <fill>
      <patternFill patternType="solid">
        <fgColor rgb="FFFCE4D6"/>
      </patternFill>
    </fill>
    <fill>
      <patternFill patternType="solid">
        <fgColor rgb="FFBDD7EE"/>
      </patternFill>
    </fill>
    <fill>
      <patternFill patternType="solid">
        <fgColor rgb="FFFFFFFF"/>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bgColor indexed="64"/>
      </patternFill>
    </fill>
    <fill>
      <patternFill patternType="solid">
        <fgColor rgb="FFE8D5F5"/>
      </patternFill>
    </fill>
  </fills>
  <borders count="20">
    <border>
      <left/>
      <right/>
      <top/>
      <bottom/>
      <diagonal/>
    </border>
    <border>
      <left/>
      <right style="thin">
        <color auto="1"/>
      </right>
      <top/>
      <bottom style="thin">
        <color auto="1"/>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top style="medium">
        <color indexed="23"/>
      </top>
      <bottom/>
      <diagonal/>
    </border>
    <border>
      <left/>
      <right/>
      <top/>
      <bottom style="medium">
        <color indexed="23"/>
      </bottom>
      <diagonal/>
    </border>
    <border>
      <left/>
      <right/>
      <top style="thin">
        <color indexed="23"/>
      </top>
      <bottom/>
      <diagonal/>
    </border>
    <border>
      <left/>
      <right/>
      <top style="thin">
        <color indexed="23"/>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6" fillId="0" borderId="0"/>
    <xf numFmtId="0" fontId="3" fillId="0" borderId="0"/>
    <xf numFmtId="0" fontId="2" fillId="0" borderId="0"/>
  </cellStyleXfs>
  <cellXfs count="153">
    <xf numFmtId="0" fontId="0" fillId="0" borderId="0" xfId="0"/>
    <xf numFmtId="0" fontId="0" fillId="4" borderId="0" xfId="0" applyFill="1" applyAlignment="1">
      <alignment horizontal="left"/>
    </xf>
    <xf numFmtId="0" fontId="0" fillId="4" borderId="0" xfId="0" applyFill="1"/>
    <xf numFmtId="0" fontId="0" fillId="4" borderId="0" xfId="0" applyFill="1" applyAlignment="1">
      <alignment horizontal="center"/>
    </xf>
    <xf numFmtId="0" fontId="11" fillId="4" borderId="0" xfId="0" applyFont="1" applyFill="1" applyAlignment="1">
      <alignment vertical="top"/>
    </xf>
    <xf numFmtId="0" fontId="10" fillId="0" borderId="0" xfId="9" applyFont="1"/>
    <xf numFmtId="0" fontId="9" fillId="0" borderId="0" xfId="9" applyFont="1"/>
    <xf numFmtId="0" fontId="6" fillId="0" borderId="0" xfId="9"/>
    <xf numFmtId="0" fontId="9" fillId="0" borderId="0" xfId="9" applyFont="1" applyAlignment="1">
      <alignment horizontal="center"/>
    </xf>
    <xf numFmtId="0" fontId="10" fillId="0" borderId="0" xfId="9" applyFont="1" applyAlignment="1">
      <alignment horizontal="center"/>
    </xf>
    <xf numFmtId="0" fontId="12" fillId="0" borderId="0" xfId="9" applyFont="1" applyAlignment="1">
      <alignment horizontal="center"/>
    </xf>
    <xf numFmtId="0" fontId="9" fillId="5" borderId="0" xfId="9" applyFont="1" applyFill="1" applyAlignment="1">
      <alignment horizontal="center"/>
    </xf>
    <xf numFmtId="0" fontId="14" fillId="0" borderId="0" xfId="9" applyFont="1" applyAlignment="1">
      <alignment horizontal="center"/>
    </xf>
    <xf numFmtId="0" fontId="9" fillId="2" borderId="0" xfId="0" applyFont="1" applyFill="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9" fillId="2" borderId="3" xfId="0" applyFont="1" applyFill="1" applyBorder="1" applyAlignment="1">
      <alignment horizontal="center"/>
    </xf>
    <xf numFmtId="0" fontId="9" fillId="3" borderId="6" xfId="9" applyFont="1" applyFill="1" applyBorder="1" applyAlignment="1">
      <alignment horizontal="center"/>
    </xf>
    <xf numFmtId="0" fontId="9" fillId="3" borderId="7" xfId="9" applyFont="1" applyFill="1" applyBorder="1" applyAlignment="1">
      <alignment horizontal="center"/>
    </xf>
    <xf numFmtId="0" fontId="9" fillId="3" borderId="3" xfId="9" applyFont="1" applyFill="1" applyBorder="1" applyAlignment="1">
      <alignment horizontal="center"/>
    </xf>
    <xf numFmtId="0" fontId="9" fillId="3" borderId="0" xfId="9" applyFont="1" applyFill="1" applyAlignment="1">
      <alignment horizontal="center"/>
    </xf>
    <xf numFmtId="0" fontId="9" fillId="3" borderId="5" xfId="9" applyFont="1" applyFill="1" applyBorder="1" applyAlignment="1">
      <alignment horizontal="center"/>
    </xf>
    <xf numFmtId="0" fontId="9" fillId="3" borderId="2" xfId="9" applyFont="1" applyFill="1" applyBorder="1" applyAlignment="1">
      <alignment horizontal="center"/>
    </xf>
    <xf numFmtId="0" fontId="9" fillId="3" borderId="1" xfId="9" applyFont="1" applyFill="1" applyBorder="1" applyAlignment="1">
      <alignment horizontal="center"/>
    </xf>
    <xf numFmtId="0" fontId="9" fillId="2" borderId="0" xfId="9" applyFont="1" applyFill="1"/>
    <xf numFmtId="0" fontId="9" fillId="2" borderId="3" xfId="9" applyFont="1" applyFill="1" applyBorder="1" applyAlignment="1">
      <alignment horizontal="center"/>
    </xf>
    <xf numFmtId="0" fontId="9" fillId="2" borderId="0" xfId="9" applyFont="1" applyFill="1" applyAlignment="1">
      <alignment horizontal="center"/>
    </xf>
    <xf numFmtId="0" fontId="9" fillId="2" borderId="5" xfId="9" applyFont="1" applyFill="1" applyBorder="1" applyAlignment="1">
      <alignment horizontal="center"/>
    </xf>
    <xf numFmtId="0" fontId="9" fillId="2" borderId="2" xfId="9" applyFont="1" applyFill="1" applyBorder="1" applyAlignment="1">
      <alignment horizontal="center"/>
    </xf>
    <xf numFmtId="0" fontId="9" fillId="2" borderId="1" xfId="9" applyFont="1" applyFill="1" applyBorder="1" applyAlignment="1">
      <alignment horizontal="center"/>
    </xf>
    <xf numFmtId="0" fontId="10" fillId="2" borderId="0" xfId="9" applyFont="1" applyFill="1" applyAlignment="1">
      <alignment horizontal="center" vertical="center"/>
    </xf>
    <xf numFmtId="0" fontId="5" fillId="0" borderId="0" xfId="9" applyFont="1" applyAlignment="1">
      <alignment horizontal="center"/>
    </xf>
    <xf numFmtId="0" fontId="5" fillId="0" borderId="0" xfId="9" applyFont="1"/>
    <xf numFmtId="0" fontId="6" fillId="4" borderId="0" xfId="9" applyFill="1"/>
    <xf numFmtId="0" fontId="9" fillId="4" borderId="0" xfId="9" applyFont="1" applyFill="1" applyAlignment="1">
      <alignment horizontal="center"/>
    </xf>
    <xf numFmtId="0" fontId="10" fillId="4" borderId="0" xfId="9" applyFont="1" applyFill="1" applyAlignment="1">
      <alignment horizontal="center"/>
    </xf>
    <xf numFmtId="0" fontId="9" fillId="4" borderId="0" xfId="9" applyFont="1" applyFill="1"/>
    <xf numFmtId="0" fontId="12" fillId="4" borderId="0" xfId="9" applyFont="1" applyFill="1" applyAlignment="1">
      <alignment horizontal="center"/>
    </xf>
    <xf numFmtId="0" fontId="10" fillId="4" borderId="0" xfId="9" applyFont="1" applyFill="1"/>
    <xf numFmtId="0" fontId="14" fillId="3" borderId="0" xfId="9" applyFont="1" applyFill="1" applyAlignment="1">
      <alignment horizontal="center"/>
    </xf>
    <xf numFmtId="0" fontId="5" fillId="3" borderId="0" xfId="9" applyFont="1" applyFill="1" applyAlignment="1">
      <alignment horizontal="center"/>
    </xf>
    <xf numFmtId="0" fontId="16" fillId="4" borderId="0" xfId="9" applyFont="1" applyFill="1" applyAlignment="1">
      <alignment vertical="top" wrapText="1"/>
    </xf>
    <xf numFmtId="0" fontId="6" fillId="3" borderId="0" xfId="9" applyFill="1" applyAlignment="1">
      <alignment horizontal="center"/>
    </xf>
    <xf numFmtId="0" fontId="4" fillId="4" borderId="0" xfId="9" applyFont="1" applyFill="1" applyAlignment="1">
      <alignment horizontal="center"/>
    </xf>
    <xf numFmtId="0" fontId="9" fillId="3" borderId="8" xfId="9" applyFont="1" applyFill="1" applyBorder="1" applyAlignment="1">
      <alignment horizontal="center"/>
    </xf>
    <xf numFmtId="0" fontId="9" fillId="3" borderId="9" xfId="9" applyFont="1" applyFill="1" applyBorder="1" applyAlignment="1">
      <alignment horizontal="center"/>
    </xf>
    <xf numFmtId="0" fontId="6" fillId="3" borderId="10" xfId="9" applyFill="1" applyBorder="1" applyAlignment="1">
      <alignment horizontal="center"/>
    </xf>
    <xf numFmtId="0" fontId="6" fillId="3" borderId="9" xfId="9" applyFill="1" applyBorder="1" applyAlignment="1">
      <alignment horizontal="center"/>
    </xf>
    <xf numFmtId="0" fontId="6" fillId="3" borderId="2" xfId="9" applyFill="1" applyBorder="1" applyAlignment="1">
      <alignment horizontal="center"/>
    </xf>
    <xf numFmtId="0" fontId="6" fillId="3" borderId="1" xfId="9" applyFill="1" applyBorder="1" applyAlignment="1">
      <alignment horizontal="center"/>
    </xf>
    <xf numFmtId="0" fontId="9" fillId="3" borderId="10" xfId="9" applyFont="1" applyFill="1" applyBorder="1" applyAlignment="1">
      <alignment horizontal="center"/>
    </xf>
    <xf numFmtId="0" fontId="6" fillId="3" borderId="4" xfId="9" applyFill="1" applyBorder="1" applyAlignment="1">
      <alignment horizontal="center"/>
    </xf>
    <xf numFmtId="0" fontId="9" fillId="2" borderId="8" xfId="9" applyFont="1" applyFill="1" applyBorder="1" applyAlignment="1">
      <alignment horizontal="center"/>
    </xf>
    <xf numFmtId="0" fontId="9" fillId="2" borderId="9" xfId="9" applyFont="1" applyFill="1" applyBorder="1" applyAlignment="1">
      <alignment horizontal="center"/>
    </xf>
    <xf numFmtId="0" fontId="9" fillId="2" borderId="10" xfId="9" applyFont="1" applyFill="1" applyBorder="1" applyAlignment="1">
      <alignment horizontal="center"/>
    </xf>
    <xf numFmtId="0" fontId="6" fillId="2" borderId="10" xfId="9" applyFill="1" applyBorder="1" applyAlignment="1">
      <alignment horizontal="center"/>
    </xf>
    <xf numFmtId="0" fontId="6" fillId="2" borderId="9" xfId="9" applyFill="1" applyBorder="1" applyAlignment="1">
      <alignment horizontal="center"/>
    </xf>
    <xf numFmtId="0" fontId="6" fillId="2" borderId="0" xfId="9" applyFill="1" applyAlignment="1">
      <alignment horizontal="center"/>
    </xf>
    <xf numFmtId="0" fontId="6" fillId="2" borderId="4" xfId="9" applyFill="1" applyBorder="1" applyAlignment="1">
      <alignment horizontal="center"/>
    </xf>
    <xf numFmtId="0" fontId="6" fillId="2" borderId="2" xfId="9" applyFill="1" applyBorder="1" applyAlignment="1">
      <alignment horizontal="center"/>
    </xf>
    <xf numFmtId="0" fontId="6" fillId="2" borderId="1" xfId="9" applyFill="1" applyBorder="1" applyAlignment="1">
      <alignment horizontal="center"/>
    </xf>
    <xf numFmtId="0" fontId="6" fillId="3" borderId="0" xfId="9" applyFill="1"/>
    <xf numFmtId="0" fontId="17" fillId="4" borderId="0" xfId="0" applyFont="1" applyFill="1" applyAlignment="1">
      <alignment horizontal="center" vertical="center"/>
    </xf>
    <xf numFmtId="0" fontId="18" fillId="0" borderId="0" xfId="0" applyFont="1"/>
    <xf numFmtId="0" fontId="2"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0" fontId="25" fillId="0" borderId="0" xfId="0" applyFont="1"/>
    <xf numFmtId="0" fontId="26" fillId="8" borderId="11"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2" borderId="11" xfId="0" applyFont="1" applyFill="1" applyBorder="1" applyAlignment="1">
      <alignment horizontal="center" vertical="center" wrapText="1"/>
    </xf>
    <xf numFmtId="0" fontId="27" fillId="13" borderId="0" xfId="0" applyFont="1" applyFill="1" applyAlignment="1">
      <alignment horizontal="left" vertical="center" wrapText="1"/>
    </xf>
    <xf numFmtId="0" fontId="28" fillId="0" borderId="0" xfId="0" applyFont="1"/>
    <xf numFmtId="0" fontId="30" fillId="0" borderId="0" xfId="0" applyFont="1"/>
    <xf numFmtId="0" fontId="33" fillId="5" borderId="0" xfId="0" applyFont="1" applyFill="1" applyAlignment="1">
      <alignment horizontal="left"/>
    </xf>
    <xf numFmtId="0" fontId="34" fillId="0" borderId="0" xfId="0" applyFont="1"/>
    <xf numFmtId="0" fontId="35" fillId="0" borderId="0" xfId="0" applyFont="1" applyAlignment="1">
      <alignment horizontal="left"/>
    </xf>
    <xf numFmtId="0" fontId="35" fillId="0" borderId="0" xfId="0" applyFont="1"/>
    <xf numFmtId="0" fontId="35" fillId="0" borderId="0" xfId="0" applyFont="1" applyAlignment="1">
      <alignment horizontal="center"/>
    </xf>
    <xf numFmtId="0" fontId="36" fillId="14" borderId="13" xfId="0" applyFont="1" applyFill="1" applyBorder="1" applyAlignment="1">
      <alignment horizontal="center"/>
    </xf>
    <xf numFmtId="0" fontId="35" fillId="0" borderId="0" xfId="0" applyFont="1" applyAlignment="1">
      <alignment horizontal="right"/>
    </xf>
    <xf numFmtId="0" fontId="36" fillId="15" borderId="13" xfId="0" applyFont="1" applyFill="1" applyBorder="1" applyAlignment="1">
      <alignment horizontal="center"/>
    </xf>
    <xf numFmtId="164" fontId="35" fillId="16" borderId="13" xfId="0" applyNumberFormat="1" applyFont="1" applyFill="1" applyBorder="1" applyAlignment="1">
      <alignment horizontal="center"/>
    </xf>
    <xf numFmtId="165" fontId="27" fillId="13" borderId="11" xfId="0" applyNumberFormat="1" applyFont="1" applyFill="1" applyBorder="1" applyAlignment="1">
      <alignment horizontal="center" vertical="center" wrapText="1"/>
    </xf>
    <xf numFmtId="0" fontId="27" fillId="17" borderId="11" xfId="0" applyFont="1" applyFill="1" applyBorder="1" applyAlignment="1">
      <alignment horizontal="center" vertical="center" wrapText="1"/>
    </xf>
    <xf numFmtId="0" fontId="37" fillId="0" borderId="0" xfId="0" applyFont="1"/>
    <xf numFmtId="0" fontId="38" fillId="12" borderId="11" xfId="0" applyFont="1" applyFill="1" applyBorder="1" applyAlignment="1">
      <alignment horizontal="center" vertical="center" wrapText="1"/>
    </xf>
    <xf numFmtId="0" fontId="39" fillId="0" borderId="0" xfId="0" applyFont="1"/>
    <xf numFmtId="0" fontId="27" fillId="0" borderId="0" xfId="0" applyFont="1"/>
    <xf numFmtId="0" fontId="28" fillId="0" borderId="0" xfId="0" applyFont="1" applyAlignment="1">
      <alignment horizontal="center" vertical="center" wrapText="1"/>
    </xf>
    <xf numFmtId="0" fontId="28" fillId="12" borderId="11" xfId="0" applyFont="1" applyFill="1" applyBorder="1" applyAlignment="1">
      <alignment horizontal="center" vertical="center" wrapText="1"/>
    </xf>
    <xf numFmtId="0" fontId="40" fillId="0" borderId="0" xfId="0" applyFont="1"/>
    <xf numFmtId="0" fontId="41" fillId="0" borderId="0" xfId="0" applyFont="1"/>
    <xf numFmtId="0" fontId="0" fillId="3" borderId="11" xfId="0" applyFill="1" applyBorder="1" applyAlignment="1">
      <alignment horizontal="center" vertical="center" wrapText="1"/>
    </xf>
    <xf numFmtId="0" fontId="43" fillId="0" borderId="0" xfId="0" applyFont="1" applyAlignment="1">
      <alignment horizontal="center" vertical="center" wrapText="1"/>
    </xf>
    <xf numFmtId="0" fontId="44" fillId="0" borderId="0" xfId="0" applyFont="1" applyAlignment="1">
      <alignment horizontal="center" vertical="center" wrapText="1"/>
    </xf>
    <xf numFmtId="0" fontId="29" fillId="0" borderId="0" xfId="0" applyFont="1" applyAlignment="1">
      <alignment vertical="center" wrapText="1"/>
    </xf>
    <xf numFmtId="0" fontId="1" fillId="0" borderId="0" xfId="0" applyFont="1"/>
    <xf numFmtId="0" fontId="40" fillId="0" borderId="11" xfId="0" applyFont="1" applyBorder="1" applyAlignment="1">
      <alignment horizontal="center"/>
    </xf>
    <xf numFmtId="0" fontId="43" fillId="0" borderId="0" xfId="0" applyFont="1"/>
    <xf numFmtId="0" fontId="0" fillId="0" borderId="16" xfId="0" applyBorder="1"/>
    <xf numFmtId="0" fontId="0" fillId="0" borderId="17" xfId="0" applyBorder="1"/>
    <xf numFmtId="0" fontId="47" fillId="0" borderId="14" xfId="0" applyFont="1" applyBorder="1" applyAlignment="1">
      <alignment horizontal="center"/>
    </xf>
    <xf numFmtId="0" fontId="47" fillId="0" borderId="15" xfId="0" applyFont="1" applyBorder="1" applyAlignment="1">
      <alignment horizontal="center"/>
    </xf>
    <xf numFmtId="0" fontId="47" fillId="0" borderId="13" xfId="0" applyFont="1" applyBorder="1" applyAlignment="1">
      <alignment horizontal="center"/>
    </xf>
    <xf numFmtId="0" fontId="0" fillId="0" borderId="13" xfId="0" applyBorder="1"/>
    <xf numFmtId="0" fontId="48" fillId="0" borderId="13" xfId="0" applyFont="1" applyBorder="1"/>
    <xf numFmtId="0" fontId="48" fillId="3" borderId="13" xfId="0" applyFont="1" applyFill="1" applyBorder="1"/>
    <xf numFmtId="1" fontId="49" fillId="3" borderId="13" xfId="0" applyNumberFormat="1" applyFont="1" applyFill="1" applyBorder="1"/>
    <xf numFmtId="0" fontId="51" fillId="14" borderId="13" xfId="0" applyFont="1" applyFill="1" applyBorder="1" applyAlignment="1">
      <alignment horizontal="center"/>
    </xf>
    <xf numFmtId="0" fontId="52" fillId="12" borderId="11" xfId="0" applyFont="1" applyFill="1" applyBorder="1" applyAlignment="1">
      <alignment horizontal="center" vertical="center" wrapText="1"/>
    </xf>
    <xf numFmtId="0" fontId="33" fillId="0" borderId="0" xfId="0" applyFont="1" applyAlignment="1">
      <alignment horizontal="left"/>
    </xf>
    <xf numFmtId="6" fontId="0" fillId="0" borderId="0" xfId="0" applyNumberFormat="1" applyAlignment="1">
      <alignment horizontal="right"/>
    </xf>
    <xf numFmtId="0" fontId="0" fillId="0" borderId="0" xfId="0" applyAlignment="1">
      <alignment horizontal="right"/>
    </xf>
    <xf numFmtId="0" fontId="49" fillId="0" borderId="0" xfId="0" applyFont="1" applyAlignment="1">
      <alignment horizontal="right"/>
    </xf>
    <xf numFmtId="0" fontId="43" fillId="0" borderId="0" xfId="0" applyFont="1" applyAlignment="1">
      <alignment horizontal="center"/>
    </xf>
    <xf numFmtId="0" fontId="43" fillId="0" borderId="0" xfId="0" applyFont="1" applyAlignment="1">
      <alignment horizontal="left"/>
    </xf>
    <xf numFmtId="0" fontId="48" fillId="0" borderId="0" xfId="0" applyFont="1" applyAlignment="1">
      <alignment horizontal="right"/>
    </xf>
    <xf numFmtId="0" fontId="53" fillId="0" borderId="0" xfId="0" applyFont="1" applyAlignment="1">
      <alignment horizontal="right"/>
    </xf>
    <xf numFmtId="6" fontId="53" fillId="0" borderId="0" xfId="0" applyNumberFormat="1" applyFont="1" applyAlignment="1">
      <alignment horizontal="right"/>
    </xf>
    <xf numFmtId="1" fontId="49" fillId="0" borderId="0" xfId="0" applyNumberFormat="1" applyFont="1"/>
    <xf numFmtId="0" fontId="42" fillId="0" borderId="0" xfId="0" applyFont="1" applyAlignment="1">
      <alignment horizontal="center" vertical="center"/>
    </xf>
    <xf numFmtId="0" fontId="30" fillId="0" borderId="0" xfId="0" applyFont="1"/>
    <xf numFmtId="0" fontId="31" fillId="7" borderId="12" xfId="0" applyFont="1" applyFill="1" applyBorder="1" applyAlignment="1">
      <alignment horizontal="left" vertical="center" wrapText="1"/>
    </xf>
    <xf numFmtId="0" fontId="0" fillId="0" borderId="0" xfId="0"/>
    <xf numFmtId="0" fontId="31" fillId="7" borderId="0" xfId="0" applyFont="1" applyFill="1" applyAlignment="1">
      <alignment horizontal="left" vertical="center" wrapText="1"/>
    </xf>
    <xf numFmtId="0" fontId="28" fillId="6" borderId="0" xfId="0" applyFont="1" applyFill="1" applyAlignment="1">
      <alignment horizontal="left" vertical="center" wrapText="1"/>
    </xf>
    <xf numFmtId="0" fontId="47" fillId="0" borderId="18" xfId="0" applyFont="1" applyBorder="1" applyAlignment="1">
      <alignment horizontal="center" wrapText="1"/>
    </xf>
    <xf numFmtId="0" fontId="47" fillId="0" borderId="19" xfId="0" applyFont="1" applyBorder="1" applyAlignment="1">
      <alignment horizontal="center" wrapText="1"/>
    </xf>
    <xf numFmtId="0" fontId="50" fillId="0" borderId="13" xfId="0" applyFont="1" applyBorder="1" applyAlignment="1">
      <alignment horizontal="center"/>
    </xf>
    <xf numFmtId="0" fontId="47" fillId="0" borderId="13" xfId="0" applyFont="1" applyBorder="1" applyAlignment="1">
      <alignment horizontal="center" wrapText="1"/>
    </xf>
    <xf numFmtId="0" fontId="16" fillId="4" borderId="0" xfId="9" applyFont="1" applyFill="1" applyAlignment="1">
      <alignment horizontal="left" vertical="top" wrapText="1"/>
    </xf>
    <xf numFmtId="0" fontId="31" fillId="12" borderId="13" xfId="0" applyFont="1" applyFill="1" applyBorder="1"/>
    <xf numFmtId="0" fontId="32" fillId="13" borderId="13" xfId="0" applyFont="1" applyFill="1" applyBorder="1" applyAlignment="1">
      <alignment horizontal="left" vertical="center" wrapText="1"/>
    </xf>
    <xf numFmtId="0" fontId="30" fillId="0" borderId="13" xfId="0" applyFont="1" applyBorder="1"/>
    <xf numFmtId="0" fontId="26"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Fill="1" applyBorder="1"/>
    <xf numFmtId="0" fontId="0" fillId="0" borderId="0" xfId="0" applyAlignment="1"/>
    <xf numFmtId="0" fontId="28" fillId="7" borderId="13" xfId="0" applyFont="1" applyFill="1" applyBorder="1" applyAlignment="1">
      <alignment horizontal="left" vertical="center" wrapText="1"/>
    </xf>
    <xf numFmtId="0" fontId="26" fillId="8" borderId="13" xfId="0" applyFont="1" applyFill="1" applyBorder="1" applyAlignment="1">
      <alignment horizontal="center" vertical="center" wrapText="1"/>
    </xf>
    <xf numFmtId="0" fontId="27" fillId="9" borderId="13" xfId="0" applyFont="1" applyFill="1" applyBorder="1" applyAlignment="1">
      <alignment horizontal="center" vertical="center" wrapText="1"/>
    </xf>
    <xf numFmtId="0" fontId="28" fillId="9" borderId="13" xfId="0" applyFont="1" applyFill="1" applyBorder="1" applyAlignment="1">
      <alignment horizontal="center" vertical="center" wrapText="1"/>
    </xf>
    <xf numFmtId="0" fontId="27" fillId="10" borderId="13" xfId="0" applyFont="1" applyFill="1" applyBorder="1" applyAlignment="1">
      <alignment horizontal="center" vertical="center" wrapText="1"/>
    </xf>
    <xf numFmtId="0" fontId="27" fillId="11" borderId="13" xfId="0" applyFont="1" applyFill="1" applyBorder="1" applyAlignment="1">
      <alignment horizontal="center" vertical="center" wrapText="1"/>
    </xf>
    <xf numFmtId="0" fontId="28" fillId="11" borderId="13" xfId="0" applyFont="1" applyFill="1" applyBorder="1" applyAlignment="1">
      <alignment horizontal="center" vertical="center" wrapText="1"/>
    </xf>
    <xf numFmtId="0" fontId="28" fillId="6" borderId="13" xfId="0" applyFont="1" applyFill="1" applyBorder="1" applyAlignment="1">
      <alignment horizontal="center" vertical="center"/>
    </xf>
    <xf numFmtId="0" fontId="0" fillId="6" borderId="13" xfId="0" applyFill="1" applyBorder="1"/>
    <xf numFmtId="0" fontId="45" fillId="3" borderId="13" xfId="0" applyFont="1" applyFill="1" applyBorder="1" applyAlignment="1">
      <alignment horizontal="center" vertical="center"/>
    </xf>
  </cellXfs>
  <cellStyles count="12">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Normal" xfId="0" builtinId="0"/>
    <cellStyle name="Normal 2" xfId="9" xr:uid="{00000000-0005-0000-0000-00000B000000}"/>
    <cellStyle name="Normal 2 2" xfId="10" xr:uid="{55603393-FE8B-4330-B35A-28E2E4A190C1}"/>
    <cellStyle name="Normal 2 3" xfId="11" xr:uid="{5BD04A1A-1102-429F-B5CE-07010C6F41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4</xdr:col>
      <xdr:colOff>533400</xdr:colOff>
      <xdr:row>8</xdr:row>
      <xdr:rowOff>180975</xdr:rowOff>
    </xdr:from>
    <xdr:to>
      <xdr:col>5</xdr:col>
      <xdr:colOff>57150</xdr:colOff>
      <xdr:row>10</xdr:row>
      <xdr:rowOff>38100</xdr:rowOff>
    </xdr:to>
    <xdr:cxnSp macro="">
      <xdr:nvCxnSpPr>
        <xdr:cNvPr id="3" name="Straight Arrow Connector 2">
          <a:extLst>
            <a:ext uri="{FF2B5EF4-FFF2-40B4-BE49-F238E27FC236}">
              <a16:creationId xmlns:a16="http://schemas.microsoft.com/office/drawing/2014/main" id="{00000000-0008-0000-0000-000003000000}"/>
            </a:ext>
          </a:extLst>
        </xdr:cNvPr>
        <xdr:cNvCxnSpPr/>
      </xdr:nvCxnSpPr>
      <xdr:spPr>
        <a:xfrm flipH="1">
          <a:off x="4448175" y="2085975"/>
          <a:ext cx="304800"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314325</xdr:colOff>
      <xdr:row>9</xdr:row>
      <xdr:rowOff>9525</xdr:rowOff>
    </xdr:from>
    <xdr:to>
      <xdr:col>7</xdr:col>
      <xdr:colOff>28575</xdr:colOff>
      <xdr:row>10</xdr:row>
      <xdr:rowOff>57150</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a:off x="5400675" y="2105025"/>
          <a:ext cx="304800"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452437</xdr:colOff>
      <xdr:row>24</xdr:row>
      <xdr:rowOff>0</xdr:rowOff>
    </xdr:from>
    <xdr:to>
      <xdr:col>13</xdr:col>
      <xdr:colOff>9525</xdr:colOff>
      <xdr:row>28</xdr:row>
      <xdr:rowOff>66675</xdr:rowOff>
    </xdr:to>
    <xdr:sp macro="" textlink="">
      <xdr:nvSpPr>
        <xdr:cNvPr id="2" name="TextBox 1">
          <a:extLst>
            <a:ext uri="{FF2B5EF4-FFF2-40B4-BE49-F238E27FC236}">
              <a16:creationId xmlns:a16="http://schemas.microsoft.com/office/drawing/2014/main" id="{7020BA34-39BA-1A4B-A032-188BE50D945B}"/>
            </a:ext>
          </a:extLst>
        </xdr:cNvPr>
        <xdr:cNvSpPr txBox="1"/>
      </xdr:nvSpPr>
      <xdr:spPr>
        <a:xfrm>
          <a:off x="9305925" y="9248775"/>
          <a:ext cx="4738688" cy="15382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a:t>Retail demand was scaled proportionally to ABS 2023 Estimated Resident Population (ERP) figures for each retail node's Local Government Area, applied against a total demand pool of 550 pallets per week. Plant supply capacities were assigned based on the relative industrial scale and infrastructure quality of each production location, with larger established industrial precincts receiving higher capacity allocations. Total supply (800 pallets/week) intentionally exceeds total demand (550 pallets/week) by 250 pallets to satisfy the unbalanced model requirement.</a:t>
          </a:r>
          <a:endParaRPr lang="en-IN" sz="1100"/>
        </a:p>
      </xdr:txBody>
    </xdr:sp>
    <xdr:clientData/>
  </xdr:twoCellAnchor>
  <xdr:twoCellAnchor editAs="oneCell">
    <xdr:from>
      <xdr:col>9</xdr:col>
      <xdr:colOff>421822</xdr:colOff>
      <xdr:row>28</xdr:row>
      <xdr:rowOff>299357</xdr:rowOff>
    </xdr:from>
    <xdr:to>
      <xdr:col>21</xdr:col>
      <xdr:colOff>322553</xdr:colOff>
      <xdr:row>41</xdr:row>
      <xdr:rowOff>220465</xdr:rowOff>
    </xdr:to>
    <xdr:pic>
      <xdr:nvPicPr>
        <xdr:cNvPr id="4" name="Picture 3">
          <a:extLst>
            <a:ext uri="{FF2B5EF4-FFF2-40B4-BE49-F238E27FC236}">
              <a16:creationId xmlns:a16="http://schemas.microsoft.com/office/drawing/2014/main" id="{71E6B13A-8A11-7D00-D1EA-B615333357AC}"/>
            </a:ext>
          </a:extLst>
        </xdr:cNvPr>
        <xdr:cNvPicPr>
          <a:picLocks noChangeAspect="1"/>
        </xdr:cNvPicPr>
      </xdr:nvPicPr>
      <xdr:blipFill>
        <a:blip xmlns:r="http://schemas.openxmlformats.org/officeDocument/2006/relationships" r:embed="rId1"/>
        <a:stretch>
          <a:fillRect/>
        </a:stretch>
      </xdr:blipFill>
      <xdr:spPr>
        <a:xfrm>
          <a:off x="9266465" y="11035393"/>
          <a:ext cx="8724964" cy="3962429"/>
        </a:xfrm>
        <a:prstGeom prst="rect">
          <a:avLst/>
        </a:prstGeom>
      </xdr:spPr>
    </xdr:pic>
    <xdr:clientData/>
  </xdr:twoCellAnchor>
  <xdr:twoCellAnchor editAs="oneCell">
    <xdr:from>
      <xdr:col>10</xdr:col>
      <xdr:colOff>6804</xdr:colOff>
      <xdr:row>42</xdr:row>
      <xdr:rowOff>20412</xdr:rowOff>
    </xdr:from>
    <xdr:to>
      <xdr:col>23</xdr:col>
      <xdr:colOff>233020</xdr:colOff>
      <xdr:row>61</xdr:row>
      <xdr:rowOff>54425</xdr:rowOff>
    </xdr:to>
    <xdr:pic>
      <xdr:nvPicPr>
        <xdr:cNvPr id="6" name="Picture 5">
          <a:extLst>
            <a:ext uri="{FF2B5EF4-FFF2-40B4-BE49-F238E27FC236}">
              <a16:creationId xmlns:a16="http://schemas.microsoft.com/office/drawing/2014/main" id="{B602EA25-E47D-2B81-5EBF-20109BDFCFC8}"/>
            </a:ext>
          </a:extLst>
        </xdr:cNvPr>
        <xdr:cNvPicPr>
          <a:picLocks noChangeAspect="1"/>
        </xdr:cNvPicPr>
      </xdr:nvPicPr>
      <xdr:blipFill>
        <a:blip xmlns:r="http://schemas.openxmlformats.org/officeDocument/2006/relationships" r:embed="rId2"/>
        <a:stretch>
          <a:fillRect/>
        </a:stretch>
      </xdr:blipFill>
      <xdr:spPr>
        <a:xfrm>
          <a:off x="9307287" y="15124341"/>
          <a:ext cx="9506287" cy="62388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15</xdr:col>
      <xdr:colOff>438149</xdr:colOff>
      <xdr:row>9</xdr:row>
      <xdr:rowOff>90488</xdr:rowOff>
    </xdr:from>
    <xdr:to>
      <xdr:col>28</xdr:col>
      <xdr:colOff>276225</xdr:colOff>
      <xdr:row>20</xdr:row>
      <xdr:rowOff>152401</xdr:rowOff>
    </xdr:to>
    <xdr:sp macro="" textlink="">
      <xdr:nvSpPr>
        <xdr:cNvPr id="2" name="TextBox 1">
          <a:extLst>
            <a:ext uri="{FF2B5EF4-FFF2-40B4-BE49-F238E27FC236}">
              <a16:creationId xmlns:a16="http://schemas.microsoft.com/office/drawing/2014/main" id="{446D7D7C-C8D1-3182-64E1-EC3568780117}"/>
            </a:ext>
          </a:extLst>
        </xdr:cNvPr>
        <xdr:cNvSpPr txBox="1"/>
      </xdr:nvSpPr>
      <xdr:spPr>
        <a:xfrm>
          <a:off x="8682037" y="2109788"/>
          <a:ext cx="5719763" cy="257651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b="1" i="0"/>
            <a:t>The Cap Matrix </a:t>
          </a:r>
          <a:r>
            <a:rPr lang="en-IN" i="0"/>
            <a:t>is an auxiliary constraint matrix required due to a structural limitation of Microsoft Excel Solver.</a:t>
          </a:r>
          <a:r>
            <a:rPr lang="en-IN" i="0" baseline="0"/>
            <a:t> </a:t>
          </a:r>
          <a:r>
            <a:rPr lang="en-IN" i="0"/>
            <a:t>Because the decision variable matrix is defined as a full 13×13 grid (169 cells), Solver treats all 169 cells as changeable variables — including grey cells representing non-existent routes. Since non-existent route cells have a unit cost of zero in the cost matrix, Solver exploits these cells as free pathways, assigning large flows at zero cost and producing an artificially low (or zero) objective value.</a:t>
          </a:r>
        </a:p>
        <a:p>
          <a:r>
            <a:rPr lang="en-IN" i="0"/>
            <a:t>To prevent this, the Cap Matrix uses the formula =IF(cost_cell&gt;0, 800, 0) for each corresponding cell — assigning a cap of 800 pallets (equal to total network supply) to active route cells, and 0 to all non-route cells. The Solver constraint DV_matrix ≤ Cap_matrix forces all non-existent route cells to remain at zero while leaving active route cells effectively uncapped. This approach replicates the structural sparsity of the transhipment network without requiring manual selection of individual variable cells in Solver, which would exceed the 200-variable cell limit of Excel Solver. The cap value of 800 is chosen as it equals total weekly supply — no single route can ever carry more than this amount.</a:t>
          </a:r>
        </a:p>
        <a:p>
          <a:endParaRPr lang="en-IN" sz="1100" i="0"/>
        </a:p>
      </xdr:txBody>
    </xdr:sp>
    <xdr:clientData/>
  </xdr:twoCellAnchor>
  <xdr:twoCellAnchor>
    <xdr:from>
      <xdr:col>13</xdr:col>
      <xdr:colOff>114301</xdr:colOff>
      <xdr:row>38</xdr:row>
      <xdr:rowOff>247650</xdr:rowOff>
    </xdr:from>
    <xdr:to>
      <xdr:col>23</xdr:col>
      <xdr:colOff>219075</xdr:colOff>
      <xdr:row>69</xdr:row>
      <xdr:rowOff>90487</xdr:rowOff>
    </xdr:to>
    <xdr:sp macro="" textlink="">
      <xdr:nvSpPr>
        <xdr:cNvPr id="3" name="TextBox 2">
          <a:extLst>
            <a:ext uri="{FF2B5EF4-FFF2-40B4-BE49-F238E27FC236}">
              <a16:creationId xmlns:a16="http://schemas.microsoft.com/office/drawing/2014/main" id="{04A8292D-3E72-E90F-EDB5-6A7760EDEA10}"/>
            </a:ext>
          </a:extLst>
        </xdr:cNvPr>
        <xdr:cNvSpPr txBox="1"/>
      </xdr:nvSpPr>
      <xdr:spPr>
        <a:xfrm>
          <a:off x="7424739" y="8896350"/>
          <a:ext cx="4657724" cy="66246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b="1" i="0"/>
            <a:t>Objective Function :-</a:t>
          </a:r>
          <a:r>
            <a:rPr lang="en-IN" b="1" i="0" baseline="0"/>
            <a:t> </a:t>
          </a:r>
          <a:r>
            <a:rPr lang="en-IN" b="1" i="0"/>
            <a:t>Justification</a:t>
          </a:r>
          <a:endParaRPr lang="en-IN" i="0"/>
        </a:p>
        <a:p>
          <a:r>
            <a:rPr lang="en-IN" i="0"/>
            <a:t>The objective function calculates total weekly transportation cost as the SUMPRODUCT of the unit cost matrix and the decision variable matrix: Total Cost = SUMPRODUCT(Cost Matrix, DV Matrix). This formula multiplies each route's unit cost by its corresponding flow value and sums across all 169 cells. Since non-active route cells have zero cost or zero flow, they contribute nothing to the total. The objective is set to minimise this cell in Solver, producing the least-cost feasible routing plan across the VicGoods network.</a:t>
          </a:r>
        </a:p>
        <a:p>
          <a:endParaRPr lang="en-IN" b="1" i="0"/>
        </a:p>
        <a:p>
          <a:r>
            <a:rPr lang="en-IN" b="1" i="0"/>
            <a:t>Plant Supply Constraints :- Justification</a:t>
          </a:r>
          <a:endParaRPr lang="en-IN" i="0"/>
        </a:p>
        <a:p>
          <a:r>
            <a:rPr lang="en-IN" i="0"/>
            <a:t>Each plant constraint limits the total pallets shipped from that plant across all routes to be less than or equal to its weekly supply capacity. The LHS formula sums the entire row of the DV matrix for that plant node (total outflow). Supply capacities were assigned based on industrial zone scale and are treated as deterministic upper bounds — plants may ship less than capacity (excess supply) but never more. P4 (Wodonga) and P5 (Mildura) show LHS = 0 in the optimal solution, confirming these plants are idle due to prohibitively high freight costs.</a:t>
          </a:r>
        </a:p>
        <a:p>
          <a:endParaRPr lang="en-IN" b="1" i="0"/>
        </a:p>
        <a:p>
          <a:r>
            <a:rPr lang="en-IN" b="1" i="0"/>
            <a:t>Transhipment Balance Constraints :- Justification</a:t>
          </a:r>
          <a:endParaRPr lang="en-IN" i="0"/>
        </a:p>
        <a:p>
          <a:r>
            <a:rPr lang="en-IN" i="0"/>
            <a:t>The transhipment balance constraint enforces flow conservation at each distribution centre: total pallets flowing out must equal total pallets flowing in (net flow = 0). This ensures DCs act purely as flow-through nodes with no accumulation or creation of stock. The LHS formula is: SUM(DC outflow row) − SUM(DC inflow column) = 0. This constraint is the defining characteristic of a transhipment model, distinguishing it from a simple transportation model where goods flow directly from supply to demand nodes.</a:t>
          </a:r>
        </a:p>
        <a:p>
          <a:endParaRPr lang="en-IN" b="1" i="0"/>
        </a:p>
        <a:p>
          <a:r>
            <a:rPr lang="en-IN" b="1" i="0"/>
            <a:t>Retail Demand Constraints :- Justification</a:t>
          </a:r>
          <a:endParaRPr lang="en-IN" i="0"/>
        </a:p>
        <a:p>
          <a:r>
            <a:rPr lang="en-IN" i="0"/>
            <a:t>Each retail demand constraint requires that total pallets received at that outlet from all supplying nodes (DCs and direct plant routes) must be greater than or equal to its weekly demand. The LHS formula sums the entire column of the DV matrix for that retail node (total inflow). The ≥ operator (rather than =) is used because the model is unbalanced — excess supply exists in the network and Solver may choose to leave some supply unused at plants rather than incurring unnecessary freight cost. All six retail outlets must receive exactly their demand in the optimal solution — none can be under-served.</a:t>
          </a:r>
        </a:p>
      </xdr:txBody>
    </xdr:sp>
    <xdr:clientData/>
  </xdr:twoCellAnchor>
  <xdr:twoCellAnchor editAs="oneCell">
    <xdr:from>
      <xdr:col>24</xdr:col>
      <xdr:colOff>100013</xdr:colOff>
      <xdr:row>36</xdr:row>
      <xdr:rowOff>200025</xdr:rowOff>
    </xdr:from>
    <xdr:to>
      <xdr:col>37</xdr:col>
      <xdr:colOff>104818</xdr:colOff>
      <xdr:row>61</xdr:row>
      <xdr:rowOff>161967</xdr:rowOff>
    </xdr:to>
    <xdr:pic>
      <xdr:nvPicPr>
        <xdr:cNvPr id="5" name="Picture 4">
          <a:extLst>
            <a:ext uri="{FF2B5EF4-FFF2-40B4-BE49-F238E27FC236}">
              <a16:creationId xmlns:a16="http://schemas.microsoft.com/office/drawing/2014/main" id="{FAB79918-335E-5778-DDB4-19B4CAAD71D4}"/>
            </a:ext>
          </a:extLst>
        </xdr:cNvPr>
        <xdr:cNvPicPr>
          <a:picLocks noChangeAspect="1"/>
        </xdr:cNvPicPr>
      </xdr:nvPicPr>
      <xdr:blipFill>
        <a:blip xmlns:r="http://schemas.openxmlformats.org/officeDocument/2006/relationships" r:embed="rId1"/>
        <a:stretch>
          <a:fillRect/>
        </a:stretch>
      </xdr:blipFill>
      <xdr:spPr>
        <a:xfrm>
          <a:off x="12415838" y="8391525"/>
          <a:ext cx="5886493" cy="5753142"/>
        </a:xfrm>
        <a:prstGeom prst="rect">
          <a:avLst/>
        </a:prstGeom>
      </xdr:spPr>
    </xdr:pic>
    <xdr:clientData/>
  </xdr:twoCellAnchor>
  <xdr:twoCellAnchor editAs="oneCell">
    <xdr:from>
      <xdr:col>29</xdr:col>
      <xdr:colOff>77930</xdr:colOff>
      <xdr:row>17</xdr:row>
      <xdr:rowOff>103909</xdr:rowOff>
    </xdr:from>
    <xdr:to>
      <xdr:col>49</xdr:col>
      <xdr:colOff>317857</xdr:colOff>
      <xdr:row>35</xdr:row>
      <xdr:rowOff>181006</xdr:rowOff>
    </xdr:to>
    <xdr:pic>
      <xdr:nvPicPr>
        <xdr:cNvPr id="7" name="Picture 6">
          <a:extLst>
            <a:ext uri="{FF2B5EF4-FFF2-40B4-BE49-F238E27FC236}">
              <a16:creationId xmlns:a16="http://schemas.microsoft.com/office/drawing/2014/main" id="{3C860A09-E79F-E4E5-44E8-6C3079B4B436}"/>
            </a:ext>
          </a:extLst>
        </xdr:cNvPr>
        <xdr:cNvPicPr>
          <a:picLocks noChangeAspect="1"/>
        </xdr:cNvPicPr>
      </xdr:nvPicPr>
      <xdr:blipFill rotWithShape="1">
        <a:blip xmlns:r="http://schemas.openxmlformats.org/officeDocument/2006/relationships" r:embed="rId2"/>
        <a:srcRect l="1386" t="1242"/>
        <a:stretch>
          <a:fillRect/>
        </a:stretch>
      </xdr:blipFill>
      <xdr:spPr>
        <a:xfrm>
          <a:off x="14633863" y="3913909"/>
          <a:ext cx="9245381" cy="41295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263338</xdr:colOff>
      <xdr:row>2</xdr:row>
      <xdr:rowOff>33618</xdr:rowOff>
    </xdr:from>
    <xdr:to>
      <xdr:col>32</xdr:col>
      <xdr:colOff>134470</xdr:colOff>
      <xdr:row>7</xdr:row>
      <xdr:rowOff>50427</xdr:rowOff>
    </xdr:to>
    <xdr:sp macro="" textlink="">
      <xdr:nvSpPr>
        <xdr:cNvPr id="2" name="TextBox 1">
          <a:extLst>
            <a:ext uri="{FF2B5EF4-FFF2-40B4-BE49-F238E27FC236}">
              <a16:creationId xmlns:a16="http://schemas.microsoft.com/office/drawing/2014/main" id="{D975A711-F22B-F283-DBFE-81014EBA5D04}"/>
            </a:ext>
          </a:extLst>
        </xdr:cNvPr>
        <xdr:cNvSpPr txBox="1"/>
      </xdr:nvSpPr>
      <xdr:spPr>
        <a:xfrm>
          <a:off x="7984191" y="509869"/>
          <a:ext cx="7586383" cy="11542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a:t>This sheet presents the disrupted network model (Scenario 2) for VicGoods Logistics. Two critical routes identified from the base model optimal solution are blocked to simulate a realistic infrastructure disruption affecting Victoria's freight network. The purpose of this analysis is to test the resilience of the VicGoods distribution network — specifically whether all retail demand can still be met under disruption and at what additional cost. All model components (supply capacities, demand requirements, transhipment balance constraints and non-negativity conditions) remain identical to the base model. Only the two blocked routes are changed.</a:t>
          </a:r>
          <a:endParaRPr lang="en-IN" sz="1100"/>
        </a:p>
      </xdr:txBody>
    </xdr:sp>
    <xdr:clientData/>
  </xdr:twoCellAnchor>
  <xdr:twoCellAnchor>
    <xdr:from>
      <xdr:col>15</xdr:col>
      <xdr:colOff>280146</xdr:colOff>
      <xdr:row>7</xdr:row>
      <xdr:rowOff>190501</xdr:rowOff>
    </xdr:from>
    <xdr:to>
      <xdr:col>32</xdr:col>
      <xdr:colOff>134469</xdr:colOff>
      <xdr:row>19</xdr:row>
      <xdr:rowOff>196104</xdr:rowOff>
    </xdr:to>
    <xdr:sp macro="" textlink="">
      <xdr:nvSpPr>
        <xdr:cNvPr id="3" name="TextBox 2">
          <a:extLst>
            <a:ext uri="{FF2B5EF4-FFF2-40B4-BE49-F238E27FC236}">
              <a16:creationId xmlns:a16="http://schemas.microsoft.com/office/drawing/2014/main" id="{2BE28F8E-A847-0B15-5015-A9CCE44EEDB8}"/>
            </a:ext>
          </a:extLst>
        </xdr:cNvPr>
        <xdr:cNvSpPr txBox="1"/>
      </xdr:nvSpPr>
      <xdr:spPr>
        <a:xfrm>
          <a:off x="7720852" y="1804148"/>
          <a:ext cx="7569573" cy="276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b="1" i="0"/>
            <a:t>Two cells in the unit cost matrix are assigned a prohibitively large cost coefficient (Big-M) rather than being removed from the model:</a:t>
          </a:r>
        </a:p>
        <a:p>
          <a:endParaRPr lang="en-IN" i="0"/>
        </a:p>
        <a:p>
          <a:r>
            <a:rPr lang="en-IN" i="0"/>
            <a:t>P2→T2 (Campbellfield to Somerton): cost set to 1,000,000 (shown as 1E+06) T2→R3 (Somerton to Bendigo): cost set to 10,000,000 (shown as 1E+07)</a:t>
          </a:r>
        </a:p>
        <a:p>
          <a:endParaRPr lang="en-IN" i="0"/>
        </a:p>
        <a:p>
          <a:r>
            <a:rPr lang="en-IN" i="0"/>
            <a:t>This is consistent with the Big-M method in linear programming, a standard technique for eliminating undesirable variables without structurally modifying the model. By assigning an artificially large cost, Solver will never select these routes in the optimal solution as doing so would make the objective value prohibitively large. This approach is mathematically equivalent to removing the route entirely the optimal solution, all flow values and all constraint satisfaction conditions are identical to a model where the routes are physically absent.</a:t>
          </a:r>
        </a:p>
        <a:p>
          <a:endParaRPr lang="en-IN" i="0"/>
        </a:p>
        <a:p>
          <a:r>
            <a:rPr lang="en-IN" i="0"/>
            <a:t>The Big-M values were chosen to be several orders of magnitude larger than the highest legitimate unit cost in the network ($77.98 for P5→T1), ensuring no rounding or numerical precision issue causes Solver to inadvertently select them.</a:t>
          </a:r>
        </a:p>
        <a:p>
          <a:endParaRPr lang="en-IN" sz="1100" i="0"/>
        </a:p>
      </xdr:txBody>
    </xdr:sp>
    <xdr:clientData/>
  </xdr:twoCellAnchor>
  <xdr:twoCellAnchor>
    <xdr:from>
      <xdr:col>29</xdr:col>
      <xdr:colOff>224118</xdr:colOff>
      <xdr:row>22</xdr:row>
      <xdr:rowOff>145676</xdr:rowOff>
    </xdr:from>
    <xdr:to>
      <xdr:col>42</xdr:col>
      <xdr:colOff>369793</xdr:colOff>
      <xdr:row>30</xdr:row>
      <xdr:rowOff>95250</xdr:rowOff>
    </xdr:to>
    <xdr:sp macro="" textlink="">
      <xdr:nvSpPr>
        <xdr:cNvPr id="4" name="TextBox 3">
          <a:extLst>
            <a:ext uri="{FF2B5EF4-FFF2-40B4-BE49-F238E27FC236}">
              <a16:creationId xmlns:a16="http://schemas.microsoft.com/office/drawing/2014/main" id="{FB818BC7-B4C0-6A48-8A5C-7C2E4C53B1D3}"/>
            </a:ext>
          </a:extLst>
        </xdr:cNvPr>
        <xdr:cNvSpPr txBox="1"/>
      </xdr:nvSpPr>
      <xdr:spPr>
        <a:xfrm>
          <a:off x="14018559" y="5205132"/>
          <a:ext cx="6045573" cy="17873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i="0"/>
            <a:t>The cap matrix serves the same purpose as in the base model — preventing Solver from routing flow through non-existent zero-cost cells in the decision variable matrix. The formula =IF(cost_cell&gt;0, 800, 0) is applied to all 169 cells.</a:t>
          </a:r>
        </a:p>
        <a:p>
          <a:r>
            <a:rPr lang="en-IN" i="0"/>
            <a:t>In the disrupted model, the two blocked route cells (P2→T2 and T2→R3) have been assigned Big-M costs (1E+06 and 1E+07) rather than zero. Since these values are greater than zero, the cap matrix formula assigns them a cap of 800 — however this has no practical effect because the Big-M cost in the objective function already ensures Solver will never assign positive flow to these routes. The cap matrix therefore operates identically to the base model, controlling only the genuinely non-existent routes (grey cells with zero cost).</a:t>
          </a:r>
        </a:p>
        <a:p>
          <a:endParaRPr lang="en-IN" sz="1100" i="0"/>
        </a:p>
      </xdr:txBody>
    </xdr:sp>
    <xdr:clientData/>
  </xdr:twoCellAnchor>
  <xdr:twoCellAnchor>
    <xdr:from>
      <xdr:col>12</xdr:col>
      <xdr:colOff>330572</xdr:colOff>
      <xdr:row>38</xdr:row>
      <xdr:rowOff>201704</xdr:rowOff>
    </xdr:from>
    <xdr:to>
      <xdr:col>26</xdr:col>
      <xdr:colOff>268941</xdr:colOff>
      <xdr:row>65</xdr:row>
      <xdr:rowOff>179293</xdr:rowOff>
    </xdr:to>
    <xdr:sp macro="" textlink="">
      <xdr:nvSpPr>
        <xdr:cNvPr id="5" name="TextBox 4">
          <a:extLst>
            <a:ext uri="{FF2B5EF4-FFF2-40B4-BE49-F238E27FC236}">
              <a16:creationId xmlns:a16="http://schemas.microsoft.com/office/drawing/2014/main" id="{7D803B65-6ACA-407F-960C-887EE178505C}"/>
            </a:ext>
          </a:extLst>
        </xdr:cNvPr>
        <xdr:cNvSpPr txBox="1"/>
      </xdr:nvSpPr>
      <xdr:spPr>
        <a:xfrm>
          <a:off x="6656293" y="8936690"/>
          <a:ext cx="6325722" cy="60567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b="1" i="0"/>
            <a:t>Objective Function — Disrupted Model</a:t>
          </a:r>
          <a:endParaRPr lang="en-IN" i="0"/>
        </a:p>
        <a:p>
          <a:r>
            <a:rPr lang="en-IN" i="0"/>
            <a:t>The objective function uses the identical SUMPRODUCT formula as the base model: Total Cost = SUMPRODUCT(Cost Matrix, DV Matrix). The optimal value of $7,570/week represents an increase of $627 (9.03%) over the base model cost of $6,943. This increase is entirely attributable to the forced rerouting of Campbellfield supply from the cheap P2→T2 route ($1.26/pallet) to the more expensive P2→T1 route ($3.36/pallet), and the forced rerouting of Bendigo supply from T2→R3 ($20.02/pallet) to T1→R3 ($21.28/pallet). The annualised cost impact of sustained disruption is $627 × 52 = $32,604 per year.</a:t>
          </a:r>
        </a:p>
        <a:p>
          <a:br>
            <a:rPr lang="en-IN" i="0"/>
          </a:br>
          <a:r>
            <a:rPr lang="en-IN" b="1" i="0"/>
            <a:t>Plant Supply Constraints — Disrupted Model</a:t>
          </a:r>
          <a:endParaRPr lang="en-IN" i="0"/>
        </a:p>
        <a:p>
          <a:r>
            <a:rPr lang="en-IN" i="0"/>
            <a:t>Supply constraints are unchanged from the base model. All five plants retain their original weekly capacity limits. P1 (200) and P2 (180) remain fully utilised as binding constraints. P3 (170) ships 170 pallets but has a shadow price of zero. P4 (Wodonga) and P5 (Mildura) remain idle — the disruption does not make these plants economically viable as their freight costs to T1 ($44.66 and $77.98) remain far higher than rerouting via P2→T1 ($3.36). The disruption exclusively triggers internal rerouting between existing active nodes rather than activating idle plants.</a:t>
          </a:r>
        </a:p>
        <a:p>
          <a:br>
            <a:rPr lang="en-IN" i="0"/>
          </a:br>
          <a:endParaRPr lang="en-IN" i="0"/>
        </a:p>
        <a:p>
          <a:r>
            <a:rPr lang="en-IN" b="1" i="0"/>
            <a:t>Transhipment Balance Constraints — Disrupted Model</a:t>
          </a:r>
          <a:endParaRPr lang="en-IN" i="0"/>
        </a:p>
        <a:p>
          <a:r>
            <a:rPr lang="en-IN" i="0"/>
            <a:t>Transhipment balance constraints remain identical in structure — all flow into each DC must equal all flow out (net = 0). Under disruption, T1 (Laverton North) absorbs significantly more throughput: inflow increases from 45 pallets (base) to 225 pallets (disrupted) as P2 reroutes 180 pallets via T1 and T1 takes over supply of R3 (100 pallets) and R5 (55 pallets). T2 (Somerton) handles only 25 pallets in the disrupted model compared to 180 in the base model. Both balance constraints remain satisfied — confirming no stock accumulates at either DC.</a:t>
          </a:r>
        </a:p>
        <a:p>
          <a:br>
            <a:rPr lang="en-IN" i="0"/>
          </a:br>
          <a:endParaRPr lang="en-IN" i="0"/>
        </a:p>
        <a:p>
          <a:r>
            <a:rPr lang="en-IN" b="1" i="0"/>
            <a:t>Retail Demand Constraints — Disrupted Model</a:t>
          </a:r>
          <a:endParaRPr lang="en-IN" i="0"/>
        </a:p>
        <a:p>
          <a:r>
            <a:rPr lang="en-IN" i="0"/>
            <a:t>All six retail demand constraints are satisfied in the disrupted model — no retail outlet experiences unmet demand. This confirms the VicGoods network has sufficient redundancy to absorb the simultaneous loss of its two highest-flow routes. The critical change is R3 (Bendigo), which was entirely dependent on T2→R3 in the base model. Under disruption, Bendigo's 100 pallet weekly demand is fully met via the alternative T1→R3 route at a marginally higher cost of $21.28/pallet vs $20.02/pallet. The ≥ constraints confirm all LHS values equal their RHS demand requirements in the optimal solution.</a:t>
          </a:r>
        </a:p>
        <a:p>
          <a:endParaRPr lang="en-IN" sz="1100" i="0"/>
        </a:p>
      </xdr:txBody>
    </xdr:sp>
    <xdr:clientData/>
  </xdr:twoCellAnchor>
  <xdr:twoCellAnchor editAs="oneCell">
    <xdr:from>
      <xdr:col>29</xdr:col>
      <xdr:colOff>274545</xdr:colOff>
      <xdr:row>30</xdr:row>
      <xdr:rowOff>151280</xdr:rowOff>
    </xdr:from>
    <xdr:to>
      <xdr:col>42</xdr:col>
      <xdr:colOff>299240</xdr:colOff>
      <xdr:row>55</xdr:row>
      <xdr:rowOff>161967</xdr:rowOff>
    </xdr:to>
    <xdr:pic>
      <xdr:nvPicPr>
        <xdr:cNvPr id="7" name="Picture 6">
          <a:extLst>
            <a:ext uri="{FF2B5EF4-FFF2-40B4-BE49-F238E27FC236}">
              <a16:creationId xmlns:a16="http://schemas.microsoft.com/office/drawing/2014/main" id="{F1398627-780E-1ECC-C8E5-F8F74AB81B7F}"/>
            </a:ext>
          </a:extLst>
        </xdr:cNvPr>
        <xdr:cNvPicPr>
          <a:picLocks noChangeAspect="1"/>
        </xdr:cNvPicPr>
      </xdr:nvPicPr>
      <xdr:blipFill>
        <a:blip xmlns:r="http://schemas.openxmlformats.org/officeDocument/2006/relationships" r:embed="rId1"/>
        <a:stretch>
          <a:fillRect/>
        </a:stretch>
      </xdr:blipFill>
      <xdr:spPr>
        <a:xfrm>
          <a:off x="14349133" y="7048501"/>
          <a:ext cx="5924593" cy="5781717"/>
        </a:xfrm>
        <a:prstGeom prst="rect">
          <a:avLst/>
        </a:prstGeom>
      </xdr:spPr>
    </xdr:pic>
    <xdr:clientData/>
  </xdr:twoCellAnchor>
  <xdr:twoCellAnchor editAs="oneCell">
    <xdr:from>
      <xdr:col>32</xdr:col>
      <xdr:colOff>259772</xdr:colOff>
      <xdr:row>2</xdr:row>
      <xdr:rowOff>112568</xdr:rowOff>
    </xdr:from>
    <xdr:to>
      <xdr:col>51</xdr:col>
      <xdr:colOff>400980</xdr:colOff>
      <xdr:row>20</xdr:row>
      <xdr:rowOff>32068</xdr:rowOff>
    </xdr:to>
    <xdr:pic>
      <xdr:nvPicPr>
        <xdr:cNvPr id="9" name="Picture 8">
          <a:extLst>
            <a:ext uri="{FF2B5EF4-FFF2-40B4-BE49-F238E27FC236}">
              <a16:creationId xmlns:a16="http://schemas.microsoft.com/office/drawing/2014/main" id="{77B5142C-E133-3FD9-263B-A1FE28AC784E}"/>
            </a:ext>
          </a:extLst>
        </xdr:cNvPr>
        <xdr:cNvPicPr>
          <a:picLocks noChangeAspect="1"/>
        </xdr:cNvPicPr>
      </xdr:nvPicPr>
      <xdr:blipFill>
        <a:blip xmlns:r="http://schemas.openxmlformats.org/officeDocument/2006/relationships" r:embed="rId2"/>
        <a:stretch>
          <a:fillRect/>
        </a:stretch>
      </xdr:blipFill>
      <xdr:spPr>
        <a:xfrm>
          <a:off x="15664296" y="588819"/>
          <a:ext cx="8696389" cy="39719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14287</xdr:colOff>
      <xdr:row>3</xdr:row>
      <xdr:rowOff>1</xdr:rowOff>
    </xdr:from>
    <xdr:to>
      <xdr:col>7</xdr:col>
      <xdr:colOff>823911</xdr:colOff>
      <xdr:row>11</xdr:row>
      <xdr:rowOff>4763</xdr:rowOff>
    </xdr:to>
    <xdr:sp macro="" textlink="">
      <xdr:nvSpPr>
        <xdr:cNvPr id="2" name="TextBox 1">
          <a:extLst>
            <a:ext uri="{FF2B5EF4-FFF2-40B4-BE49-F238E27FC236}">
              <a16:creationId xmlns:a16="http://schemas.microsoft.com/office/drawing/2014/main" id="{6868D271-2ED1-8EEE-F498-708A71E0C54A}"/>
            </a:ext>
          </a:extLst>
        </xdr:cNvPr>
        <xdr:cNvSpPr txBox="1"/>
      </xdr:nvSpPr>
      <xdr:spPr>
        <a:xfrm>
          <a:off x="928687" y="466726"/>
          <a:ext cx="6529387" cy="995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a:t>This sheet provides a side-by-side comparison of the optimal solutions from the Base Model (Scenario 1) and the Network Resilience Model (Scenario 2 — Disrupted Network). Only active routes with non-zero final values are shown in each table, extracted from the full sensitivity reports generated by Excel Solver. The comparison enables direct quantification of the cost impact and routing changes caused by blocking two critical routes in the VicGoods distribution network."</a:t>
          </a:r>
          <a:endParaRPr lang="en-IN" sz="1100"/>
        </a:p>
      </xdr:txBody>
    </xdr:sp>
    <xdr:clientData/>
  </xdr:twoCellAnchor>
  <xdr:twoCellAnchor>
    <xdr:from>
      <xdr:col>8</xdr:col>
      <xdr:colOff>152399</xdr:colOff>
      <xdr:row>11</xdr:row>
      <xdr:rowOff>4763</xdr:rowOff>
    </xdr:from>
    <xdr:to>
      <xdr:col>18</xdr:col>
      <xdr:colOff>209549</xdr:colOff>
      <xdr:row>36</xdr:row>
      <xdr:rowOff>61914</xdr:rowOff>
    </xdr:to>
    <xdr:sp macro="" textlink="">
      <xdr:nvSpPr>
        <xdr:cNvPr id="4" name="TextBox 3">
          <a:extLst>
            <a:ext uri="{FF2B5EF4-FFF2-40B4-BE49-F238E27FC236}">
              <a16:creationId xmlns:a16="http://schemas.microsoft.com/office/drawing/2014/main" id="{F95CE839-B779-294D-2520-F28F199D7F17}"/>
            </a:ext>
          </a:extLst>
        </xdr:cNvPr>
        <xdr:cNvSpPr txBox="1"/>
      </xdr:nvSpPr>
      <xdr:spPr>
        <a:xfrm>
          <a:off x="7615237" y="1462088"/>
          <a:ext cx="6124575" cy="31908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b="1"/>
            <a:t>Base Model </a:t>
          </a:r>
        </a:p>
        <a:p>
          <a:r>
            <a:rPr lang="en-IN" i="0"/>
            <a:t>The Base Model table presents the 10 active routes from the optimal solution of the undisrupted VicGoods transhipment network. The model was solved using Simplex LP in Microsoft Excel Solver with a minimum total weekly transportation cost of $6,943.</a:t>
          </a:r>
        </a:p>
        <a:p>
          <a:r>
            <a:rPr lang="en-IN" b="1" i="0"/>
            <a:t>Column definitions:</a:t>
          </a:r>
        </a:p>
        <a:p>
          <a:r>
            <a:rPr lang="en-IN" b="1" i="0"/>
            <a:t>Name:- </a:t>
          </a:r>
          <a:r>
            <a:rPr lang="en-IN" i="0"/>
            <a:t>the origin and destination node pair for each active route (e.g. P1 R1 = Dandenong South to Melbourne CBD).</a:t>
          </a:r>
        </a:p>
        <a:p>
          <a:r>
            <a:rPr lang="en-IN" b="1" i="0"/>
            <a:t>Final Value:- </a:t>
          </a:r>
          <a:r>
            <a:rPr lang="en-IN" i="0"/>
            <a:t>the optimal number of pallets shipped on that route per week as determined by Solver.</a:t>
          </a:r>
        </a:p>
        <a:p>
          <a:r>
            <a:rPr lang="en-IN" b="1" i="0"/>
            <a:t>Objective Coefficient:- </a:t>
          </a:r>
          <a:r>
            <a:rPr lang="en-IN" i="0"/>
            <a:t>the unit shipping cost ($/pallet) for that route, derived from the formula: Distance (km) × $0.14/pallet/km.</a:t>
          </a:r>
        </a:p>
        <a:p>
          <a:r>
            <a:rPr lang="en-IN" b="1" i="0"/>
            <a:t>Total Transportation Cost:- </a:t>
          </a:r>
          <a:r>
            <a:rPr lang="en-IN" i="0"/>
            <a:t>the weekly cost contribution of that route, calculated as Final Value × Objective Coefficient.</a:t>
          </a:r>
        </a:p>
        <a:p>
          <a:r>
            <a:rPr lang="en-IN" b="1" i="0"/>
            <a:t>Allowable Increase:- </a:t>
          </a:r>
          <a:r>
            <a:rPr lang="en-IN" i="0"/>
            <a:t>the maximum amount the unit cost can increase before the current optimal routing plan changes (i.e. before a different set of routes becomes optimal).</a:t>
          </a:r>
        </a:p>
        <a:p>
          <a:r>
            <a:rPr lang="en-IN" b="1" i="0"/>
            <a:t>Allowable Decrease:- </a:t>
          </a:r>
          <a:r>
            <a:rPr lang="en-IN" i="0"/>
            <a:t>the maximum amount the unit cost can decrease before the routing plan changes.</a:t>
          </a:r>
        </a:p>
        <a:p>
          <a:r>
            <a:rPr lang="en-IN" i="0"/>
            <a:t>The highlighted row (T2→R3, shown in red) identifies the route blocked in the Network Resilience scenario. This route carries 100 pallets/week at $20.02/pallet and is the sole supply path to Bendigo (R3) in the base model, making it a critical single point of failure.</a:t>
          </a:r>
        </a:p>
        <a:p>
          <a:endParaRPr lang="en-IN" sz="1100"/>
        </a:p>
      </xdr:txBody>
    </xdr:sp>
    <xdr:clientData/>
  </xdr:twoCellAnchor>
  <xdr:twoCellAnchor>
    <xdr:from>
      <xdr:col>8</xdr:col>
      <xdr:colOff>166687</xdr:colOff>
      <xdr:row>39</xdr:row>
      <xdr:rowOff>90488</xdr:rowOff>
    </xdr:from>
    <xdr:to>
      <xdr:col>18</xdr:col>
      <xdr:colOff>257175</xdr:colOff>
      <xdr:row>68</xdr:row>
      <xdr:rowOff>28575</xdr:rowOff>
    </xdr:to>
    <xdr:sp macro="" textlink="">
      <xdr:nvSpPr>
        <xdr:cNvPr id="5" name="TextBox 4">
          <a:extLst>
            <a:ext uri="{FF2B5EF4-FFF2-40B4-BE49-F238E27FC236}">
              <a16:creationId xmlns:a16="http://schemas.microsoft.com/office/drawing/2014/main" id="{40DCD0D7-17E4-0CDE-657A-BCA67EC15FC8}"/>
            </a:ext>
          </a:extLst>
        </xdr:cNvPr>
        <xdr:cNvSpPr txBox="1"/>
      </xdr:nvSpPr>
      <xdr:spPr>
        <a:xfrm>
          <a:off x="7629525" y="5053013"/>
          <a:ext cx="6157913" cy="3595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i="0"/>
            <a:t>The Network Resilience table presents the 9 active routes from the disrupted network optimal solution, where two routes have been blocked using the Big-M method:</a:t>
          </a:r>
        </a:p>
        <a:p>
          <a:r>
            <a:rPr lang="en-IN" b="1" i="0"/>
            <a:t>Blocked Route 1:- P2→T2 (Campbellfield to Somerton): </a:t>
          </a:r>
          <a:r>
            <a:rPr lang="en-IN" i="0"/>
            <a:t>The highest-flow route in the base model (180 pallets/week, 32.7% of total demand). Blocked to simulate road construction on the Western Ring Road/Hume Highway interchange.</a:t>
          </a:r>
        </a:p>
        <a:p>
          <a:r>
            <a:rPr lang="en-IN" b="1" i="0"/>
            <a:t>Blocked Route 2:- T2→R3 (Somerton to Bendigo): </a:t>
          </a:r>
          <a:r>
            <a:rPr lang="en-IN" i="0"/>
            <a:t>The sole supply route to Bendigo in the base model. Blocked to simulate flooding on the Calder Freeway.</a:t>
          </a:r>
        </a:p>
        <a:p>
          <a:endParaRPr lang="en-IN" i="0"/>
        </a:p>
        <a:p>
          <a:r>
            <a:rPr lang="en-IN" b="1" i="0"/>
            <a:t>The disrupted model shows the following key routing changes compared to the base model:</a:t>
          </a:r>
        </a:p>
        <a:p>
          <a:r>
            <a:rPr lang="en-IN" b="1" i="0"/>
            <a:t>P2→T1 replaces P2→T2:- </a:t>
          </a:r>
          <a:r>
            <a:rPr lang="en-IN" i="0"/>
            <a:t>Campbellfield (P2) now routes 180 pallets via Laverton North (T1) at $3.36/pallet instead of Somerton (T2) at $1.26/pallet, adding $2.10/pallet × 180 pallets = $378/week.</a:t>
          </a:r>
        </a:p>
        <a:p>
          <a:r>
            <a:rPr lang="en-IN" b="1" i="0"/>
            <a:t>T1→R3 replaces T2→R3:- </a:t>
          </a:r>
          <a:r>
            <a:rPr lang="en-IN" i="0"/>
            <a:t>Bendigo (R3) is now supplied via Laverton North (T1) at $21.28/pallet instead of Somerton (T2) at $20.02/pallet, adding $1.26/pallet × 100 pallets = $126/week.</a:t>
          </a:r>
        </a:p>
        <a:p>
          <a:r>
            <a:rPr lang="en-IN" b="1" i="0"/>
            <a:t>T1→R5 replaces T2→R5:- </a:t>
          </a:r>
          <a:r>
            <a:rPr lang="en-IN" i="0"/>
            <a:t>Shepparton (R5) shifts from T2 to T1 as T1 absorbs the additional throughput from P2's rerouting.</a:t>
          </a:r>
        </a:p>
        <a:p>
          <a:r>
            <a:rPr lang="en-IN" b="1" i="0"/>
            <a:t>T1→R1 increases from 45 to 70 pallets:- </a:t>
          </a:r>
          <a:r>
            <a:rPr lang="en-IN" i="0"/>
            <a:t>Melbourne CBD (R1) receives more supply via T1 as T2's role diminishes.</a:t>
          </a:r>
        </a:p>
        <a:p>
          <a:r>
            <a:rPr lang="en-IN" i="0"/>
            <a:t>Despite these changes, all 550 pallets of weekly demand continue to be met across all six retail outlets confirming the network remains feasible under disruption. The new minimum total cost of </a:t>
          </a:r>
          <a:r>
            <a:rPr lang="en-IN" b="1" i="0"/>
            <a:t>$7,570 </a:t>
          </a:r>
          <a:r>
            <a:rPr lang="en-IN" i="0"/>
            <a:t>is highlighted in yellow.</a:t>
          </a:r>
        </a:p>
        <a:p>
          <a:endParaRPr lang="en-IN" sz="1100" i="0"/>
        </a:p>
      </xdr:txBody>
    </xdr:sp>
    <xdr:clientData/>
  </xdr:twoCellAnchor>
  <xdr:twoCellAnchor>
    <xdr:from>
      <xdr:col>2</xdr:col>
      <xdr:colOff>0</xdr:colOff>
      <xdr:row>69</xdr:row>
      <xdr:rowOff>119062</xdr:rowOff>
    </xdr:from>
    <xdr:to>
      <xdr:col>7</xdr:col>
      <xdr:colOff>814387</xdr:colOff>
      <xdr:row>92</xdr:row>
      <xdr:rowOff>9524</xdr:rowOff>
    </xdr:to>
    <xdr:sp macro="" textlink="">
      <xdr:nvSpPr>
        <xdr:cNvPr id="6" name="TextBox 5">
          <a:extLst>
            <a:ext uri="{FF2B5EF4-FFF2-40B4-BE49-F238E27FC236}">
              <a16:creationId xmlns:a16="http://schemas.microsoft.com/office/drawing/2014/main" id="{2667B55A-C21D-72D7-FB49-5C06DF450671}"/>
            </a:ext>
          </a:extLst>
        </xdr:cNvPr>
        <xdr:cNvSpPr txBox="1"/>
      </xdr:nvSpPr>
      <xdr:spPr>
        <a:xfrm>
          <a:off x="914400" y="8863012"/>
          <a:ext cx="6534150" cy="27384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b="1"/>
            <a:t>Key Comparison Insights</a:t>
          </a:r>
          <a:endParaRPr lang="en-IN"/>
        </a:p>
        <a:p>
          <a:r>
            <a:rPr lang="en-IN" i="0"/>
            <a:t>1. Cost Impact: Blocking two routes increased total weekly cost by $627 (9.03%), from $6,943 to $7,570. On an annualised basis this represents $32,604/year in additional freight expenditure if the disruption were sustained.</a:t>
          </a:r>
        </a:p>
        <a:p>
          <a:r>
            <a:rPr lang="en-IN" i="0"/>
            <a:t>2. Feasibility Confirmed: The network remained fully feasible under disruption all six retail outlets continued to receive their full weekly demand allocation. This confirms that sufficient route redundancy exists in the 27-route VicGoods network.</a:t>
          </a:r>
        </a:p>
        <a:p>
          <a:r>
            <a:rPr lang="en-IN" i="0"/>
            <a:t>3. T1 Absorption: Laverton North DC (T1) absorbed the entire disruption impact, increasing its weekly throughput from 45 pallets to 225 pallets  a 400% increase. This raises an important practical concern: while the LP model treats DC throughput as unconstrained, real-world DC operations at Laverton North may not have the physical capacity to handle a fivefold increase in volume without prior investment.</a:t>
          </a:r>
        </a:p>
        <a:p>
          <a:r>
            <a:rPr lang="en-IN" i="0"/>
            <a:t>4. T2 Underutilisation: Somerton DC (T2) drops from 180 pallets to just 25 pallets under disruption  an 86% reduction. This confirms T2's operational viability is highly dependent on the P2→T2 route remaining open.</a:t>
          </a:r>
        </a:p>
        <a:p>
          <a:r>
            <a:rPr lang="en-IN" i="0"/>
            <a:t>5. Routing Stability: Six of the ten base model routes remain completely unchanged under disruption (P1→R1, P1→R2, P3→T1, P3→R4, P3→R6, and the P2 supply volume). This indicates that roughly 60% of the network is insulated from the specific disruption scenario tested.</a:t>
          </a:r>
        </a:p>
        <a:p>
          <a:endParaRPr lang="en-IN"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390525</xdr:colOff>
      <xdr:row>9</xdr:row>
      <xdr:rowOff>0</xdr:rowOff>
    </xdr:from>
    <xdr:to>
      <xdr:col>7</xdr:col>
      <xdr:colOff>104775</xdr:colOff>
      <xdr:row>10</xdr:row>
      <xdr:rowOff>0</xdr:rowOff>
    </xdr:to>
    <xdr:cxnSp macro="">
      <xdr:nvCxnSpPr>
        <xdr:cNvPr id="2" name="Straight Arrow Connector 1">
          <a:extLst>
            <a:ext uri="{FF2B5EF4-FFF2-40B4-BE49-F238E27FC236}">
              <a16:creationId xmlns:a16="http://schemas.microsoft.com/office/drawing/2014/main" id="{00000000-0008-0000-0600-000002000000}"/>
            </a:ext>
          </a:extLst>
        </xdr:cNvPr>
        <xdr:cNvCxnSpPr/>
      </xdr:nvCxnSpPr>
      <xdr:spPr>
        <a:xfrm flipH="1">
          <a:off x="3076575" y="4381500"/>
          <a:ext cx="304800" cy="1905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361950</xdr:colOff>
      <xdr:row>9</xdr:row>
      <xdr:rowOff>0</xdr:rowOff>
    </xdr:from>
    <xdr:to>
      <xdr:col>9</xdr:col>
      <xdr:colOff>76200</xdr:colOff>
      <xdr:row>10</xdr:row>
      <xdr:rowOff>47625</xdr:rowOff>
    </xdr:to>
    <xdr:cxnSp macro="">
      <xdr:nvCxnSpPr>
        <xdr:cNvPr id="3" name="Straight Arrow Connector 2">
          <a:extLst>
            <a:ext uri="{FF2B5EF4-FFF2-40B4-BE49-F238E27FC236}">
              <a16:creationId xmlns:a16="http://schemas.microsoft.com/office/drawing/2014/main" id="{00000000-0008-0000-0600-000003000000}"/>
            </a:ext>
          </a:extLst>
        </xdr:cNvPr>
        <xdr:cNvCxnSpPr/>
      </xdr:nvCxnSpPr>
      <xdr:spPr>
        <a:xfrm flipH="1">
          <a:off x="4076700" y="4381500"/>
          <a:ext cx="190500"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2"/>
  <sheetViews>
    <sheetView workbookViewId="0">
      <selection activeCell="B12" sqref="B12"/>
    </sheetView>
  </sheetViews>
  <sheetFormatPr defaultColWidth="10.36328125" defaultRowHeight="14.25" x14ac:dyDescent="0.45"/>
  <cols>
    <col min="1" max="1" width="18.6328125" style="7" customWidth="1"/>
    <col min="2" max="4" width="10.36328125" style="7"/>
    <col min="5" max="5" width="17" style="7" customWidth="1"/>
    <col min="6" max="6" width="6.6328125" style="7" customWidth="1"/>
    <col min="7" max="7" width="13" style="7" customWidth="1"/>
    <col min="8" max="16384" width="10.36328125" style="7"/>
  </cols>
  <sheetData>
    <row r="1" spans="1:8" x14ac:dyDescent="0.45">
      <c r="A1" s="5" t="s">
        <v>1</v>
      </c>
      <c r="B1" s="6"/>
      <c r="C1" s="6"/>
      <c r="D1" s="6"/>
      <c r="E1" s="6"/>
    </row>
    <row r="2" spans="1:8" x14ac:dyDescent="0.45">
      <c r="A2" s="8"/>
      <c r="B2" s="8"/>
      <c r="C2" s="8"/>
      <c r="D2" s="9" t="s">
        <v>2</v>
      </c>
      <c r="E2" s="8"/>
    </row>
    <row r="3" spans="1:8" x14ac:dyDescent="0.45">
      <c r="A3" s="9" t="s">
        <v>3</v>
      </c>
      <c r="B3" s="8">
        <v>1</v>
      </c>
      <c r="C3" s="8">
        <v>2</v>
      </c>
      <c r="D3" s="8">
        <v>3</v>
      </c>
    </row>
    <row r="4" spans="1:8" x14ac:dyDescent="0.45">
      <c r="A4" s="8">
        <v>1</v>
      </c>
      <c r="B4" s="17">
        <v>24</v>
      </c>
      <c r="C4" s="18">
        <v>30</v>
      </c>
      <c r="D4" s="18">
        <v>40</v>
      </c>
    </row>
    <row r="5" spans="1:8" x14ac:dyDescent="0.45">
      <c r="A5" s="8">
        <v>2</v>
      </c>
      <c r="B5" s="19">
        <v>30</v>
      </c>
      <c r="C5" s="20">
        <v>40</v>
      </c>
      <c r="D5" s="20">
        <v>42</v>
      </c>
    </row>
    <row r="7" spans="1:8" x14ac:dyDescent="0.45">
      <c r="A7" s="6"/>
      <c r="B7" s="6"/>
      <c r="C7" s="6"/>
      <c r="D7" s="6"/>
      <c r="E7" s="6"/>
    </row>
    <row r="8" spans="1:8" x14ac:dyDescent="0.45">
      <c r="A8" s="5"/>
      <c r="B8" s="6"/>
      <c r="C8" s="6"/>
      <c r="D8" s="6"/>
      <c r="E8" s="6"/>
    </row>
    <row r="9" spans="1:8" x14ac:dyDescent="0.45">
      <c r="A9" s="6"/>
      <c r="B9" s="6"/>
      <c r="C9" s="6"/>
      <c r="D9" s="6"/>
      <c r="E9" s="6"/>
      <c r="F9" s="32" t="s">
        <v>8</v>
      </c>
      <c r="H9" s="32" t="s">
        <v>9</v>
      </c>
    </row>
    <row r="10" spans="1:8" x14ac:dyDescent="0.45">
      <c r="A10" s="8"/>
      <c r="B10" s="8"/>
      <c r="C10" s="8"/>
      <c r="D10" s="9" t="s">
        <v>2</v>
      </c>
      <c r="E10" s="8"/>
    </row>
    <row r="11" spans="1:8" ht="16.149999999999999" x14ac:dyDescent="0.55000000000000004">
      <c r="A11" s="9" t="s">
        <v>3</v>
      </c>
      <c r="B11" s="8">
        <v>1</v>
      </c>
      <c r="C11" s="8">
        <v>2</v>
      </c>
      <c r="D11" s="8">
        <v>3</v>
      </c>
      <c r="E11" s="9" t="s">
        <v>12</v>
      </c>
      <c r="G11" s="10" t="s">
        <v>11</v>
      </c>
    </row>
    <row r="12" spans="1:8" x14ac:dyDescent="0.45">
      <c r="A12" s="8">
        <v>1</v>
      </c>
      <c r="B12" s="14">
        <v>5</v>
      </c>
      <c r="C12" s="15">
        <v>45</v>
      </c>
      <c r="D12" s="15">
        <v>0</v>
      </c>
      <c r="E12" s="11">
        <f>SUM(B12:D12)</f>
        <v>50</v>
      </c>
      <c r="F12" s="12" t="s">
        <v>7</v>
      </c>
      <c r="G12" s="20">
        <v>50</v>
      </c>
    </row>
    <row r="13" spans="1:8" x14ac:dyDescent="0.45">
      <c r="A13" s="8">
        <v>2</v>
      </c>
      <c r="B13" s="16">
        <v>20</v>
      </c>
      <c r="C13" s="13">
        <v>0</v>
      </c>
      <c r="D13" s="13">
        <v>30</v>
      </c>
      <c r="E13" s="11">
        <f>SUM(B13:D13)</f>
        <v>50</v>
      </c>
      <c r="F13" s="12" t="s">
        <v>7</v>
      </c>
      <c r="G13" s="20">
        <v>50</v>
      </c>
    </row>
    <row r="14" spans="1:8" x14ac:dyDescent="0.45">
      <c r="A14" s="9" t="s">
        <v>6</v>
      </c>
      <c r="B14" s="11">
        <f>SUM(B12:B13)</f>
        <v>25</v>
      </c>
      <c r="C14" s="11">
        <f t="shared" ref="C14:D14" si="0">SUM(C12:C13)</f>
        <v>45</v>
      </c>
      <c r="D14" s="11">
        <f t="shared" si="0"/>
        <v>30</v>
      </c>
      <c r="E14" s="8"/>
    </row>
    <row r="15" spans="1:8" x14ac:dyDescent="0.45">
      <c r="B15" s="31" t="s">
        <v>7</v>
      </c>
      <c r="C15" s="31" t="s">
        <v>7</v>
      </c>
      <c r="D15" s="31" t="s">
        <v>7</v>
      </c>
    </row>
    <row r="16" spans="1:8" ht="16.149999999999999" x14ac:dyDescent="0.55000000000000004">
      <c r="A16" s="10" t="s">
        <v>10</v>
      </c>
      <c r="B16" s="20">
        <v>25</v>
      </c>
      <c r="C16" s="20">
        <v>45</v>
      </c>
      <c r="D16" s="20">
        <v>30</v>
      </c>
      <c r="E16" s="8"/>
    </row>
    <row r="17" spans="1:5" x14ac:dyDescent="0.45">
      <c r="A17" s="10"/>
      <c r="B17" s="8"/>
      <c r="C17" s="8"/>
      <c r="D17" s="8"/>
      <c r="E17" s="8"/>
    </row>
    <row r="18" spans="1:5" x14ac:dyDescent="0.45">
      <c r="A18" s="10"/>
      <c r="B18" s="8"/>
      <c r="C18" s="8"/>
      <c r="D18" s="8"/>
      <c r="E18" s="8"/>
    </row>
    <row r="19" spans="1:5" x14ac:dyDescent="0.45">
      <c r="A19" s="5" t="s">
        <v>4</v>
      </c>
      <c r="B19" s="6"/>
      <c r="C19" s="24">
        <f>SUMPRODUCT(B4:D5,B12:D13)</f>
        <v>3330</v>
      </c>
    </row>
    <row r="22" spans="1:5" x14ac:dyDescent="0.45">
      <c r="A22" s="4" t="s">
        <v>0</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37557-116E-4783-A5B2-82F1625CB183}">
  <sheetPr>
    <tabColor rgb="FF00B050"/>
  </sheetPr>
  <dimension ref="B2:M61"/>
  <sheetViews>
    <sheetView topLeftCell="A9" zoomScale="70" zoomScaleNormal="70" workbookViewId="0">
      <selection activeCell="J61" sqref="J61"/>
    </sheetView>
  </sheetViews>
  <sheetFormatPr defaultRowHeight="9.75" x14ac:dyDescent="0.25"/>
  <cols>
    <col min="2" max="2" width="24.90625" customWidth="1"/>
    <col min="3" max="3" width="15.54296875" customWidth="1"/>
    <col min="4" max="4" width="26.26953125" customWidth="1"/>
    <col min="5" max="5" width="20.1796875" customWidth="1"/>
    <col min="6" max="6" width="22.90625" customWidth="1"/>
    <col min="7" max="7" width="18.08984375" customWidth="1"/>
    <col min="8" max="8" width="23.6328125" customWidth="1"/>
    <col min="11" max="11" width="12.6328125" customWidth="1"/>
    <col min="12" max="12" width="18.36328125" customWidth="1"/>
    <col min="13" max="13" width="59.1796875" customWidth="1"/>
  </cols>
  <sheetData>
    <row r="2" spans="2:13" ht="18" x14ac:dyDescent="0.55000000000000004">
      <c r="B2" s="68" t="s">
        <v>29</v>
      </c>
    </row>
    <row r="5" spans="2:13" ht="12.75" customHeight="1" x14ac:dyDescent="0.25"/>
    <row r="6" spans="2:13" ht="19.149999999999999" customHeight="1" x14ac:dyDescent="0.25">
      <c r="B6" s="143" t="s">
        <v>91</v>
      </c>
      <c r="C6" s="143"/>
      <c r="D6" s="143"/>
      <c r="E6" s="143"/>
      <c r="F6" s="143"/>
      <c r="G6" s="143"/>
      <c r="H6" s="142"/>
    </row>
    <row r="7" spans="2:13" ht="38.25" customHeight="1" x14ac:dyDescent="0.25">
      <c r="B7" s="144" t="s">
        <v>92</v>
      </c>
      <c r="C7" s="144" t="s">
        <v>34</v>
      </c>
      <c r="D7" s="144" t="s">
        <v>35</v>
      </c>
      <c r="E7" s="144" t="s">
        <v>36</v>
      </c>
      <c r="F7" s="144" t="s">
        <v>37</v>
      </c>
      <c r="G7" s="144" t="s">
        <v>38</v>
      </c>
      <c r="H7" s="139"/>
      <c r="K7" s="125" t="s">
        <v>122</v>
      </c>
      <c r="L7" s="125"/>
      <c r="M7" s="125"/>
    </row>
    <row r="8" spans="2:13" ht="38.25" customHeight="1" x14ac:dyDescent="0.25">
      <c r="B8" s="145">
        <v>1</v>
      </c>
      <c r="C8" s="145" t="s">
        <v>39</v>
      </c>
      <c r="D8" s="145" t="s">
        <v>40</v>
      </c>
      <c r="E8" s="145" t="s">
        <v>41</v>
      </c>
      <c r="F8" s="146">
        <v>200</v>
      </c>
      <c r="G8" s="145"/>
      <c r="H8" s="140"/>
      <c r="K8" s="99" t="s">
        <v>33</v>
      </c>
      <c r="L8" s="99" t="s">
        <v>35</v>
      </c>
      <c r="M8" s="99" t="s">
        <v>109</v>
      </c>
    </row>
    <row r="9" spans="2:13" ht="45" x14ac:dyDescent="0.25">
      <c r="B9" s="145">
        <v>2</v>
      </c>
      <c r="C9" s="145" t="s">
        <v>42</v>
      </c>
      <c r="D9" s="145" t="s">
        <v>43</v>
      </c>
      <c r="E9" s="145" t="s">
        <v>41</v>
      </c>
      <c r="F9" s="146">
        <v>180</v>
      </c>
      <c r="G9" s="145"/>
      <c r="H9" s="140"/>
      <c r="K9" s="99" t="s">
        <v>39</v>
      </c>
      <c r="L9" s="99" t="s">
        <v>40</v>
      </c>
      <c r="M9" s="100" t="s">
        <v>110</v>
      </c>
    </row>
    <row r="10" spans="2:13" ht="45" x14ac:dyDescent="0.25">
      <c r="B10" s="145">
        <v>3</v>
      </c>
      <c r="C10" s="145" t="s">
        <v>44</v>
      </c>
      <c r="D10" s="145" t="s">
        <v>45</v>
      </c>
      <c r="E10" s="145" t="s">
        <v>41</v>
      </c>
      <c r="F10" s="146">
        <v>170</v>
      </c>
      <c r="G10" s="145"/>
      <c r="H10" s="140"/>
      <c r="K10" s="99" t="s">
        <v>42</v>
      </c>
      <c r="L10" s="99" t="s">
        <v>43</v>
      </c>
      <c r="M10" s="100" t="s">
        <v>111</v>
      </c>
    </row>
    <row r="11" spans="2:13" ht="45" x14ac:dyDescent="0.25">
      <c r="B11" s="145">
        <v>4</v>
      </c>
      <c r="C11" s="145" t="s">
        <v>46</v>
      </c>
      <c r="D11" s="145" t="s">
        <v>47</v>
      </c>
      <c r="E11" s="145" t="s">
        <v>41</v>
      </c>
      <c r="F11" s="146">
        <v>130</v>
      </c>
      <c r="G11" s="145"/>
      <c r="H11" s="140"/>
      <c r="K11" s="99" t="s">
        <v>44</v>
      </c>
      <c r="L11" s="99" t="s">
        <v>45</v>
      </c>
      <c r="M11" s="100" t="s">
        <v>112</v>
      </c>
    </row>
    <row r="12" spans="2:13" ht="45" x14ac:dyDescent="0.25">
      <c r="B12" s="145">
        <v>5</v>
      </c>
      <c r="C12" s="145" t="s">
        <v>48</v>
      </c>
      <c r="D12" s="145" t="s">
        <v>49</v>
      </c>
      <c r="E12" s="145" t="s">
        <v>41</v>
      </c>
      <c r="F12" s="146">
        <v>120</v>
      </c>
      <c r="G12" s="145"/>
      <c r="H12" s="140"/>
      <c r="K12" s="99" t="s">
        <v>46</v>
      </c>
      <c r="L12" s="99" t="s">
        <v>47</v>
      </c>
      <c r="M12" s="100" t="s">
        <v>113</v>
      </c>
    </row>
    <row r="13" spans="2:13" ht="45" x14ac:dyDescent="0.25">
      <c r="B13" s="147">
        <v>6</v>
      </c>
      <c r="C13" s="147" t="s">
        <v>50</v>
      </c>
      <c r="D13" s="147" t="s">
        <v>51</v>
      </c>
      <c r="E13" s="147" t="s">
        <v>52</v>
      </c>
      <c r="F13" s="147"/>
      <c r="G13" s="147"/>
      <c r="H13" s="140"/>
      <c r="K13" s="99" t="s">
        <v>48</v>
      </c>
      <c r="L13" s="99" t="s">
        <v>49</v>
      </c>
      <c r="M13" s="100" t="s">
        <v>114</v>
      </c>
    </row>
    <row r="14" spans="2:13" ht="22.5" customHeight="1" x14ac:dyDescent="0.25">
      <c r="B14" s="147">
        <v>7</v>
      </c>
      <c r="C14" s="147" t="s">
        <v>53</v>
      </c>
      <c r="D14" s="147" t="s">
        <v>54</v>
      </c>
      <c r="E14" s="147" t="s">
        <v>52</v>
      </c>
      <c r="F14" s="147"/>
      <c r="G14" s="147"/>
      <c r="H14" s="140"/>
    </row>
    <row r="15" spans="2:13" ht="28.15" customHeight="1" x14ac:dyDescent="0.25">
      <c r="B15" s="148">
        <v>8</v>
      </c>
      <c r="C15" s="148" t="s">
        <v>55</v>
      </c>
      <c r="D15" s="148" t="s">
        <v>56</v>
      </c>
      <c r="E15" s="148" t="s">
        <v>57</v>
      </c>
      <c r="F15" s="148"/>
      <c r="G15" s="149">
        <v>150</v>
      </c>
      <c r="H15" s="140"/>
    </row>
    <row r="16" spans="2:13" ht="25.5" customHeight="1" x14ac:dyDescent="0.25">
      <c r="B16" s="148">
        <v>9</v>
      </c>
      <c r="C16" s="148" t="s">
        <v>58</v>
      </c>
      <c r="D16" s="148" t="s">
        <v>59</v>
      </c>
      <c r="E16" s="148" t="s">
        <v>57</v>
      </c>
      <c r="F16" s="148"/>
      <c r="G16" s="149">
        <v>120</v>
      </c>
      <c r="H16" s="140"/>
      <c r="K16" s="125" t="s">
        <v>121</v>
      </c>
      <c r="L16" s="125"/>
      <c r="M16" s="125"/>
    </row>
    <row r="17" spans="2:13" ht="25.5" customHeight="1" x14ac:dyDescent="0.25">
      <c r="B17" s="148">
        <v>10</v>
      </c>
      <c r="C17" s="148" t="s">
        <v>60</v>
      </c>
      <c r="D17" s="148" t="s">
        <v>61</v>
      </c>
      <c r="E17" s="148" t="s">
        <v>57</v>
      </c>
      <c r="F17" s="148"/>
      <c r="G17" s="149">
        <v>100</v>
      </c>
      <c r="H17" s="140"/>
      <c r="K17" s="99" t="s">
        <v>33</v>
      </c>
      <c r="L17" s="99" t="s">
        <v>35</v>
      </c>
      <c r="M17" s="98" t="s">
        <v>109</v>
      </c>
    </row>
    <row r="18" spans="2:13" ht="45" x14ac:dyDescent="0.25">
      <c r="B18" s="148">
        <v>11</v>
      </c>
      <c r="C18" s="148" t="s">
        <v>62</v>
      </c>
      <c r="D18" s="148" t="s">
        <v>63</v>
      </c>
      <c r="E18" s="148" t="s">
        <v>57</v>
      </c>
      <c r="F18" s="148"/>
      <c r="G18" s="149">
        <v>100</v>
      </c>
      <c r="H18" s="140"/>
      <c r="K18" s="99" t="s">
        <v>55</v>
      </c>
      <c r="L18" s="99" t="s">
        <v>56</v>
      </c>
      <c r="M18" s="100" t="s">
        <v>115</v>
      </c>
    </row>
    <row r="19" spans="2:13" ht="33.75" x14ac:dyDescent="0.25">
      <c r="B19" s="148">
        <v>12</v>
      </c>
      <c r="C19" s="148" t="s">
        <v>64</v>
      </c>
      <c r="D19" s="148" t="s">
        <v>65</v>
      </c>
      <c r="E19" s="148" t="s">
        <v>57</v>
      </c>
      <c r="F19" s="148"/>
      <c r="G19" s="149">
        <v>55</v>
      </c>
      <c r="H19" s="140"/>
      <c r="K19" s="99" t="s">
        <v>58</v>
      </c>
      <c r="L19" s="99" t="s">
        <v>59</v>
      </c>
      <c r="M19" s="100" t="s">
        <v>116</v>
      </c>
    </row>
    <row r="20" spans="2:13" ht="33.75" x14ac:dyDescent="0.25">
      <c r="B20" s="148">
        <v>13</v>
      </c>
      <c r="C20" s="148" t="s">
        <v>66</v>
      </c>
      <c r="D20" s="148" t="s">
        <v>67</v>
      </c>
      <c r="E20" s="148" t="s">
        <v>57</v>
      </c>
      <c r="F20" s="148"/>
      <c r="G20" s="149">
        <v>25</v>
      </c>
      <c r="H20" s="140"/>
      <c r="K20" s="99" t="s">
        <v>60</v>
      </c>
      <c r="L20" s="99" t="s">
        <v>61</v>
      </c>
      <c r="M20" s="100" t="s">
        <v>117</v>
      </c>
    </row>
    <row r="21" spans="2:13" ht="33.75" x14ac:dyDescent="0.25">
      <c r="B21" s="150" t="s">
        <v>68</v>
      </c>
      <c r="C21" s="151"/>
      <c r="D21" s="151"/>
      <c r="E21" s="151"/>
      <c r="F21" s="152">
        <v>800</v>
      </c>
      <c r="G21" s="152">
        <v>550</v>
      </c>
      <c r="H21" s="141"/>
      <c r="K21" s="99" t="s">
        <v>62</v>
      </c>
      <c r="L21" s="99" t="s">
        <v>63</v>
      </c>
      <c r="M21" s="100" t="s">
        <v>118</v>
      </c>
    </row>
    <row r="22" spans="2:13" ht="33.75" x14ac:dyDescent="0.25">
      <c r="K22" s="99" t="s">
        <v>64</v>
      </c>
      <c r="L22" s="99" t="s">
        <v>65</v>
      </c>
      <c r="M22" s="100" t="s">
        <v>119</v>
      </c>
    </row>
    <row r="23" spans="2:13" ht="33.75" x14ac:dyDescent="0.4">
      <c r="B23" s="129" t="s">
        <v>548</v>
      </c>
      <c r="C23" s="126"/>
      <c r="D23" s="126"/>
      <c r="E23" s="126"/>
      <c r="F23" s="126"/>
      <c r="G23" s="126"/>
      <c r="K23" s="99" t="s">
        <v>66</v>
      </c>
      <c r="L23" s="99" t="s">
        <v>67</v>
      </c>
      <c r="M23" s="100" t="s">
        <v>120</v>
      </c>
    </row>
    <row r="24" spans="2:13" ht="32.25" customHeight="1" x14ac:dyDescent="0.4">
      <c r="B24" s="136" t="s">
        <v>69</v>
      </c>
      <c r="C24" s="137" t="s">
        <v>545</v>
      </c>
      <c r="D24" s="138"/>
      <c r="E24" s="138"/>
      <c r="F24" s="138"/>
      <c r="G24" s="138"/>
    </row>
    <row r="25" spans="2:13" ht="16.899999999999999" customHeight="1" x14ac:dyDescent="0.4">
      <c r="B25" s="136" t="s">
        <v>70</v>
      </c>
      <c r="C25" s="137" t="s">
        <v>71</v>
      </c>
      <c r="D25" s="138"/>
      <c r="E25" s="138"/>
      <c r="F25" s="138"/>
      <c r="G25" s="138"/>
    </row>
    <row r="26" spans="2:13" ht="34.15" customHeight="1" x14ac:dyDescent="0.4">
      <c r="B26" s="136" t="s">
        <v>72</v>
      </c>
      <c r="C26" s="137" t="s">
        <v>73</v>
      </c>
      <c r="D26" s="138"/>
      <c r="E26" s="138"/>
      <c r="F26" s="138"/>
      <c r="G26" s="138"/>
    </row>
    <row r="27" spans="2:13" ht="33" customHeight="1" x14ac:dyDescent="0.4">
      <c r="B27" s="136" t="s">
        <v>74</v>
      </c>
      <c r="C27" s="137" t="s">
        <v>75</v>
      </c>
      <c r="D27" s="138"/>
      <c r="E27" s="138"/>
      <c r="F27" s="138"/>
      <c r="G27" s="138"/>
    </row>
    <row r="28" spans="2:13" ht="31.9" customHeight="1" x14ac:dyDescent="0.4">
      <c r="B28" s="136" t="s">
        <v>76</v>
      </c>
      <c r="C28" s="137" t="s">
        <v>77</v>
      </c>
      <c r="D28" s="138"/>
      <c r="E28" s="138"/>
      <c r="F28" s="138"/>
      <c r="G28" s="138"/>
    </row>
    <row r="29" spans="2:13" ht="33.75" customHeight="1" x14ac:dyDescent="0.4">
      <c r="B29" s="136" t="s">
        <v>78</v>
      </c>
      <c r="C29" s="137" t="s">
        <v>546</v>
      </c>
      <c r="D29" s="138"/>
      <c r="E29" s="138"/>
      <c r="F29" s="138"/>
      <c r="G29" s="138"/>
    </row>
    <row r="30" spans="2:13" ht="33.75" customHeight="1" x14ac:dyDescent="0.4">
      <c r="B30" s="136" t="s">
        <v>79</v>
      </c>
      <c r="C30" s="137" t="s">
        <v>547</v>
      </c>
      <c r="D30" s="138"/>
      <c r="E30" s="138"/>
      <c r="F30" s="138"/>
      <c r="G30" s="138"/>
    </row>
    <row r="31" spans="2:13" ht="13.15" x14ac:dyDescent="0.4">
      <c r="B31" s="76"/>
      <c r="C31" s="75"/>
    </row>
    <row r="32" spans="2:13" ht="13.5" customHeight="1" x14ac:dyDescent="0.25"/>
    <row r="33" spans="2:9" ht="18.399999999999999" customHeight="1" x14ac:dyDescent="0.4">
      <c r="B33" s="127" t="s">
        <v>511</v>
      </c>
      <c r="C33" s="127"/>
      <c r="D33" s="127"/>
      <c r="E33" s="127"/>
      <c r="F33" s="77"/>
      <c r="G33" s="77" t="s">
        <v>70</v>
      </c>
      <c r="H33" s="77">
        <f>0.14</f>
        <v>0.14000000000000001</v>
      </c>
    </row>
    <row r="34" spans="2:9" ht="25.9" customHeight="1" x14ac:dyDescent="0.25">
      <c r="B34" s="72" t="s">
        <v>80</v>
      </c>
      <c r="C34" s="72" t="s">
        <v>17</v>
      </c>
      <c r="D34" s="72" t="s">
        <v>81</v>
      </c>
      <c r="E34" s="72" t="s">
        <v>26</v>
      </c>
      <c r="F34" s="72" t="s">
        <v>82</v>
      </c>
      <c r="G34" s="72" t="s">
        <v>83</v>
      </c>
      <c r="H34" s="72" t="s">
        <v>84</v>
      </c>
    </row>
    <row r="35" spans="2:9" ht="25.9" customHeight="1" x14ac:dyDescent="0.25">
      <c r="B35" s="73">
        <v>1</v>
      </c>
      <c r="C35" s="73" t="s">
        <v>39</v>
      </c>
      <c r="D35" s="73" t="s">
        <v>40</v>
      </c>
      <c r="E35" s="73" t="s">
        <v>50</v>
      </c>
      <c r="F35" s="73" t="s">
        <v>51</v>
      </c>
      <c r="G35" s="73">
        <v>47</v>
      </c>
      <c r="H35" s="87">
        <f>$H$33*G35</f>
        <v>6.580000000000001</v>
      </c>
    </row>
    <row r="36" spans="2:9" ht="25.9" customHeight="1" x14ac:dyDescent="0.25">
      <c r="B36" s="74">
        <v>2</v>
      </c>
      <c r="C36" s="74" t="s">
        <v>39</v>
      </c>
      <c r="D36" s="74" t="s">
        <v>40</v>
      </c>
      <c r="E36" s="74" t="s">
        <v>53</v>
      </c>
      <c r="F36" s="74" t="s">
        <v>54</v>
      </c>
      <c r="G36" s="74">
        <v>41</v>
      </c>
      <c r="H36" s="87">
        <f t="shared" ref="H36:H61" si="0">$H$33*G36</f>
        <v>5.74</v>
      </c>
    </row>
    <row r="37" spans="2:9" ht="25.9" customHeight="1" x14ac:dyDescent="0.35">
      <c r="B37" s="88">
        <v>3</v>
      </c>
      <c r="C37" s="88" t="s">
        <v>39</v>
      </c>
      <c r="D37" s="88" t="s">
        <v>40</v>
      </c>
      <c r="E37" s="88" t="s">
        <v>55</v>
      </c>
      <c r="F37" s="88" t="s">
        <v>56</v>
      </c>
      <c r="G37" s="88">
        <v>35</v>
      </c>
      <c r="H37" s="87">
        <f t="shared" si="0"/>
        <v>4.9000000000000004</v>
      </c>
      <c r="I37" s="89" t="s">
        <v>93</v>
      </c>
    </row>
    <row r="38" spans="2:9" ht="25.9" customHeight="1" x14ac:dyDescent="0.35">
      <c r="B38" s="88">
        <v>4</v>
      </c>
      <c r="C38" s="88" t="s">
        <v>39</v>
      </c>
      <c r="D38" s="88" t="s">
        <v>40</v>
      </c>
      <c r="E38" s="88" t="s">
        <v>58</v>
      </c>
      <c r="F38" s="88" t="s">
        <v>59</v>
      </c>
      <c r="G38" s="88">
        <v>38</v>
      </c>
      <c r="H38" s="87">
        <f t="shared" si="0"/>
        <v>5.32</v>
      </c>
      <c r="I38" s="89" t="s">
        <v>93</v>
      </c>
    </row>
    <row r="39" spans="2:9" ht="25.9" customHeight="1" x14ac:dyDescent="0.25">
      <c r="B39" s="73">
        <v>5</v>
      </c>
      <c r="C39" s="73" t="s">
        <v>42</v>
      </c>
      <c r="D39" s="73" t="s">
        <v>43</v>
      </c>
      <c r="E39" s="73" t="s">
        <v>50</v>
      </c>
      <c r="F39" s="73" t="s">
        <v>51</v>
      </c>
      <c r="G39" s="73">
        <v>24</v>
      </c>
      <c r="H39" s="87">
        <f t="shared" si="0"/>
        <v>3.3600000000000003</v>
      </c>
    </row>
    <row r="40" spans="2:9" ht="25.9" customHeight="1" x14ac:dyDescent="0.25">
      <c r="B40" s="74">
        <v>6</v>
      </c>
      <c r="C40" s="74" t="s">
        <v>42</v>
      </c>
      <c r="D40" s="74" t="s">
        <v>43</v>
      </c>
      <c r="E40" s="74" t="s">
        <v>53</v>
      </c>
      <c r="F40" s="74" t="s">
        <v>54</v>
      </c>
      <c r="G40" s="74">
        <v>9</v>
      </c>
      <c r="H40" s="87">
        <f t="shared" si="0"/>
        <v>1.2600000000000002</v>
      </c>
    </row>
    <row r="41" spans="2:9" ht="25.9" customHeight="1" x14ac:dyDescent="0.35">
      <c r="B41" s="88">
        <v>7</v>
      </c>
      <c r="C41" s="88" t="s">
        <v>42</v>
      </c>
      <c r="D41" s="88" t="s">
        <v>43</v>
      </c>
      <c r="E41" s="88" t="s">
        <v>55</v>
      </c>
      <c r="F41" s="88" t="s">
        <v>56</v>
      </c>
      <c r="G41" s="88">
        <v>22</v>
      </c>
      <c r="H41" s="87">
        <f t="shared" si="0"/>
        <v>3.08</v>
      </c>
      <c r="I41" s="89" t="s">
        <v>93</v>
      </c>
    </row>
    <row r="42" spans="2:9" ht="25.9" customHeight="1" x14ac:dyDescent="0.25">
      <c r="B42" s="74">
        <v>8</v>
      </c>
      <c r="C42" s="74" t="s">
        <v>44</v>
      </c>
      <c r="D42" s="74" t="s">
        <v>45</v>
      </c>
      <c r="E42" s="74" t="s">
        <v>50</v>
      </c>
      <c r="F42" s="74" t="s">
        <v>51</v>
      </c>
      <c r="G42" s="74">
        <v>62</v>
      </c>
      <c r="H42" s="87">
        <f t="shared" si="0"/>
        <v>8.6800000000000015</v>
      </c>
    </row>
    <row r="43" spans="2:9" ht="25.9" customHeight="1" x14ac:dyDescent="0.25">
      <c r="B43" s="73">
        <v>9</v>
      </c>
      <c r="C43" s="73" t="s">
        <v>44</v>
      </c>
      <c r="D43" s="73" t="s">
        <v>45</v>
      </c>
      <c r="E43" s="73" t="s">
        <v>53</v>
      </c>
      <c r="F43" s="73" t="s">
        <v>54</v>
      </c>
      <c r="G43" s="73">
        <v>79</v>
      </c>
      <c r="H43" s="87">
        <f t="shared" si="0"/>
        <v>11.06</v>
      </c>
    </row>
    <row r="44" spans="2:9" ht="25.9" customHeight="1" x14ac:dyDescent="0.35">
      <c r="B44" s="88">
        <v>10</v>
      </c>
      <c r="C44" s="88" t="s">
        <v>44</v>
      </c>
      <c r="D44" s="88" t="s">
        <v>45</v>
      </c>
      <c r="E44" s="88" t="s">
        <v>62</v>
      </c>
      <c r="F44" s="88" t="s">
        <v>63</v>
      </c>
      <c r="G44" s="88">
        <v>75</v>
      </c>
      <c r="H44" s="87">
        <f t="shared" si="0"/>
        <v>10.500000000000002</v>
      </c>
      <c r="I44" s="89" t="s">
        <v>93</v>
      </c>
    </row>
    <row r="45" spans="2:9" ht="25.9" customHeight="1" x14ac:dyDescent="0.35">
      <c r="B45" s="88">
        <v>11</v>
      </c>
      <c r="C45" s="88" t="s">
        <v>44</v>
      </c>
      <c r="D45" s="88" t="s">
        <v>45</v>
      </c>
      <c r="E45" s="88" t="s">
        <v>66</v>
      </c>
      <c r="F45" s="88" t="s">
        <v>67</v>
      </c>
      <c r="G45" s="88">
        <v>190</v>
      </c>
      <c r="H45" s="87">
        <f t="shared" si="0"/>
        <v>26.6</v>
      </c>
      <c r="I45" s="89" t="s">
        <v>93</v>
      </c>
    </row>
    <row r="46" spans="2:9" ht="25.9" customHeight="1" x14ac:dyDescent="0.25">
      <c r="B46" s="74">
        <v>12</v>
      </c>
      <c r="C46" s="74" t="s">
        <v>46</v>
      </c>
      <c r="D46" s="74" t="s">
        <v>47</v>
      </c>
      <c r="E46" s="74" t="s">
        <v>50</v>
      </c>
      <c r="F46" s="74" t="s">
        <v>51</v>
      </c>
      <c r="G46" s="74">
        <v>319</v>
      </c>
      <c r="H46" s="87">
        <f t="shared" si="0"/>
        <v>44.660000000000004</v>
      </c>
    </row>
    <row r="47" spans="2:9" ht="25.9" customHeight="1" x14ac:dyDescent="0.25">
      <c r="B47" s="73">
        <v>13</v>
      </c>
      <c r="C47" s="73" t="s">
        <v>46</v>
      </c>
      <c r="D47" s="73" t="s">
        <v>47</v>
      </c>
      <c r="E47" s="73" t="s">
        <v>53</v>
      </c>
      <c r="F47" s="73" t="s">
        <v>54</v>
      </c>
      <c r="G47" s="73">
        <v>299</v>
      </c>
      <c r="H47" s="87">
        <f t="shared" si="0"/>
        <v>41.860000000000007</v>
      </c>
    </row>
    <row r="48" spans="2:9" ht="25.9" customHeight="1" x14ac:dyDescent="0.25">
      <c r="B48" s="74">
        <v>14</v>
      </c>
      <c r="C48" s="74" t="s">
        <v>48</v>
      </c>
      <c r="D48" s="74" t="s">
        <v>49</v>
      </c>
      <c r="E48" s="74" t="s">
        <v>50</v>
      </c>
      <c r="F48" s="74" t="s">
        <v>51</v>
      </c>
      <c r="G48" s="74">
        <v>557</v>
      </c>
      <c r="H48" s="87">
        <f t="shared" si="0"/>
        <v>77.98</v>
      </c>
    </row>
    <row r="49" spans="2:8" ht="25.9" customHeight="1" x14ac:dyDescent="0.25">
      <c r="B49" s="73">
        <v>15</v>
      </c>
      <c r="C49" s="73" t="s">
        <v>48</v>
      </c>
      <c r="D49" s="73" t="s">
        <v>49</v>
      </c>
      <c r="E49" s="73" t="s">
        <v>53</v>
      </c>
      <c r="F49" s="73" t="s">
        <v>54</v>
      </c>
      <c r="G49" s="73">
        <v>545</v>
      </c>
      <c r="H49" s="87">
        <f t="shared" si="0"/>
        <v>76.300000000000011</v>
      </c>
    </row>
    <row r="50" spans="2:8" ht="25.9" customHeight="1" x14ac:dyDescent="0.25">
      <c r="B50" s="74">
        <v>16</v>
      </c>
      <c r="C50" s="74" t="s">
        <v>50</v>
      </c>
      <c r="D50" s="74" t="s">
        <v>51</v>
      </c>
      <c r="E50" s="74" t="s">
        <v>55</v>
      </c>
      <c r="F50" s="74" t="s">
        <v>56</v>
      </c>
      <c r="G50" s="74">
        <v>18</v>
      </c>
      <c r="H50" s="87">
        <f t="shared" si="0"/>
        <v>2.5200000000000005</v>
      </c>
    </row>
    <row r="51" spans="2:8" ht="25.9" customHeight="1" x14ac:dyDescent="0.25">
      <c r="B51" s="73">
        <v>17</v>
      </c>
      <c r="C51" s="73" t="s">
        <v>50</v>
      </c>
      <c r="D51" s="73" t="s">
        <v>51</v>
      </c>
      <c r="E51" s="73" t="s">
        <v>58</v>
      </c>
      <c r="F51" s="73" t="s">
        <v>59</v>
      </c>
      <c r="G51" s="73">
        <v>60</v>
      </c>
      <c r="H51" s="87">
        <f t="shared" si="0"/>
        <v>8.4</v>
      </c>
    </row>
    <row r="52" spans="2:8" ht="25.9" customHeight="1" x14ac:dyDescent="0.25">
      <c r="B52" s="74">
        <v>18</v>
      </c>
      <c r="C52" s="74" t="s">
        <v>50</v>
      </c>
      <c r="D52" s="74" t="s">
        <v>51</v>
      </c>
      <c r="E52" s="74" t="s">
        <v>60</v>
      </c>
      <c r="F52" s="74" t="s">
        <v>61</v>
      </c>
      <c r="G52" s="74">
        <v>152</v>
      </c>
      <c r="H52" s="87">
        <f t="shared" si="0"/>
        <v>21.28</v>
      </c>
    </row>
    <row r="53" spans="2:8" ht="25.9" customHeight="1" x14ac:dyDescent="0.25">
      <c r="B53" s="73">
        <v>19</v>
      </c>
      <c r="C53" s="73" t="s">
        <v>50</v>
      </c>
      <c r="D53" s="73" t="s">
        <v>51</v>
      </c>
      <c r="E53" s="73" t="s">
        <v>62</v>
      </c>
      <c r="F53" s="73" t="s">
        <v>63</v>
      </c>
      <c r="G53" s="73">
        <v>111</v>
      </c>
      <c r="H53" s="87">
        <f t="shared" si="0"/>
        <v>15.540000000000001</v>
      </c>
    </row>
    <row r="54" spans="2:8" ht="25.9" customHeight="1" x14ac:dyDescent="0.25">
      <c r="B54" s="74">
        <v>20</v>
      </c>
      <c r="C54" s="74" t="s">
        <v>50</v>
      </c>
      <c r="D54" s="74" t="s">
        <v>51</v>
      </c>
      <c r="E54" s="74" t="s">
        <v>64</v>
      </c>
      <c r="F54" s="74" t="s">
        <v>65</v>
      </c>
      <c r="G54" s="74">
        <v>198</v>
      </c>
      <c r="H54" s="87">
        <f t="shared" si="0"/>
        <v>27.720000000000002</v>
      </c>
    </row>
    <row r="55" spans="2:8" ht="25.9" customHeight="1" x14ac:dyDescent="0.25">
      <c r="B55" s="73">
        <v>21</v>
      </c>
      <c r="C55" s="73" t="s">
        <v>50</v>
      </c>
      <c r="D55" s="73" t="s">
        <v>51</v>
      </c>
      <c r="E55" s="73" t="s">
        <v>66</v>
      </c>
      <c r="F55" s="73" t="s">
        <v>67</v>
      </c>
      <c r="G55" s="73">
        <v>263</v>
      </c>
      <c r="H55" s="87">
        <f t="shared" si="0"/>
        <v>36.82</v>
      </c>
    </row>
    <row r="56" spans="2:8" ht="25.9" customHeight="1" x14ac:dyDescent="0.25">
      <c r="B56" s="74">
        <v>22</v>
      </c>
      <c r="C56" s="74" t="s">
        <v>53</v>
      </c>
      <c r="D56" s="74" t="s">
        <v>54</v>
      </c>
      <c r="E56" s="74" t="s">
        <v>55</v>
      </c>
      <c r="F56" s="74" t="s">
        <v>56</v>
      </c>
      <c r="G56" s="74">
        <v>16</v>
      </c>
      <c r="H56" s="87">
        <f t="shared" si="0"/>
        <v>2.2400000000000002</v>
      </c>
    </row>
    <row r="57" spans="2:8" ht="25.9" customHeight="1" x14ac:dyDescent="0.25">
      <c r="B57" s="73">
        <v>23</v>
      </c>
      <c r="C57" s="73" t="s">
        <v>53</v>
      </c>
      <c r="D57" s="73" t="s">
        <v>54</v>
      </c>
      <c r="E57" s="73" t="s">
        <v>58</v>
      </c>
      <c r="F57" s="73" t="s">
        <v>59</v>
      </c>
      <c r="G57" s="73">
        <v>57</v>
      </c>
      <c r="H57" s="87">
        <f t="shared" si="0"/>
        <v>7.98</v>
      </c>
    </row>
    <row r="58" spans="2:8" ht="25.9" customHeight="1" x14ac:dyDescent="0.25">
      <c r="B58" s="74">
        <v>24</v>
      </c>
      <c r="C58" s="74" t="s">
        <v>53</v>
      </c>
      <c r="D58" s="74" t="s">
        <v>54</v>
      </c>
      <c r="E58" s="74" t="s">
        <v>60</v>
      </c>
      <c r="F58" s="74" t="s">
        <v>61</v>
      </c>
      <c r="G58" s="74">
        <v>143</v>
      </c>
      <c r="H58" s="87">
        <f t="shared" si="0"/>
        <v>20.020000000000003</v>
      </c>
    </row>
    <row r="59" spans="2:8" ht="25.9" customHeight="1" x14ac:dyDescent="0.25">
      <c r="B59" s="73">
        <v>25</v>
      </c>
      <c r="C59" s="73" t="s">
        <v>53</v>
      </c>
      <c r="D59" s="73" t="s">
        <v>54</v>
      </c>
      <c r="E59" s="73" t="s">
        <v>62</v>
      </c>
      <c r="F59" s="73" t="s">
        <v>63</v>
      </c>
      <c r="G59" s="73">
        <v>122</v>
      </c>
      <c r="H59" s="87">
        <f t="shared" si="0"/>
        <v>17.080000000000002</v>
      </c>
    </row>
    <row r="60" spans="2:8" ht="25.9" customHeight="1" x14ac:dyDescent="0.25">
      <c r="B60" s="74">
        <v>26</v>
      </c>
      <c r="C60" s="74" t="s">
        <v>53</v>
      </c>
      <c r="D60" s="74" t="s">
        <v>54</v>
      </c>
      <c r="E60" s="74" t="s">
        <v>64</v>
      </c>
      <c r="F60" s="74" t="s">
        <v>65</v>
      </c>
      <c r="G60" s="74">
        <v>183</v>
      </c>
      <c r="H60" s="87">
        <f t="shared" si="0"/>
        <v>25.62</v>
      </c>
    </row>
    <row r="61" spans="2:8" ht="25.9" customHeight="1" x14ac:dyDescent="0.25">
      <c r="B61" s="73">
        <v>27</v>
      </c>
      <c r="C61" s="73" t="s">
        <v>53</v>
      </c>
      <c r="D61" s="73" t="s">
        <v>54</v>
      </c>
      <c r="E61" s="73" t="s">
        <v>66</v>
      </c>
      <c r="F61" s="73" t="s">
        <v>67</v>
      </c>
      <c r="G61" s="73">
        <v>281</v>
      </c>
      <c r="H61" s="87">
        <f t="shared" si="0"/>
        <v>39.340000000000003</v>
      </c>
    </row>
  </sheetData>
  <mergeCells count="12">
    <mergeCell ref="B33:E33"/>
    <mergeCell ref="B23:G23"/>
    <mergeCell ref="C24:G24"/>
    <mergeCell ref="C25:G25"/>
    <mergeCell ref="C26:G26"/>
    <mergeCell ref="C27:G27"/>
    <mergeCell ref="B6:G6"/>
    <mergeCell ref="K16:M16"/>
    <mergeCell ref="K7:M7"/>
    <mergeCell ref="C28:G28"/>
    <mergeCell ref="C29:G29"/>
    <mergeCell ref="C30:G3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FD9ED-0E28-4BE1-A2A6-98C4A1DA14B6}">
  <sheetPr>
    <tabColor rgb="FF00B0F0"/>
  </sheetPr>
  <dimension ref="B1:AH65"/>
  <sheetViews>
    <sheetView showGridLines="0" zoomScale="55" zoomScaleNormal="55" workbookViewId="0">
      <selection activeCell="B49" sqref="B49"/>
    </sheetView>
  </sheetViews>
  <sheetFormatPr defaultColWidth="8.6328125" defaultRowHeight="14.25" x14ac:dyDescent="0.45"/>
  <cols>
    <col min="1" max="1" width="4.36328125" style="64" customWidth="1"/>
    <col min="2" max="2" width="19.36328125" style="64" customWidth="1"/>
    <col min="3" max="3" width="26.7265625" style="64" customWidth="1"/>
    <col min="4" max="15" width="8.90625" style="64" customWidth="1"/>
    <col min="16" max="16384" width="8.6328125" style="64"/>
  </cols>
  <sheetData>
    <row r="1" spans="2:23" ht="19.5" customHeight="1" x14ac:dyDescent="0.7">
      <c r="B1" s="66" t="s">
        <v>28</v>
      </c>
      <c r="C1" s="67"/>
      <c r="D1" s="67"/>
      <c r="E1" s="67"/>
      <c r="F1" s="67"/>
      <c r="G1" s="67"/>
      <c r="H1" s="67"/>
      <c r="I1" s="67"/>
      <c r="J1" s="67"/>
      <c r="K1" s="67"/>
      <c r="L1" s="67"/>
      <c r="M1" s="67"/>
      <c r="N1" s="67"/>
    </row>
    <row r="2" spans="2:23" ht="18" x14ac:dyDescent="0.55000000000000004">
      <c r="B2" s="68" t="s">
        <v>30</v>
      </c>
      <c r="C2" s="67"/>
      <c r="D2" s="67"/>
      <c r="E2" s="67"/>
      <c r="F2" s="67"/>
      <c r="G2" s="67"/>
      <c r="H2" s="67"/>
      <c r="I2" s="67"/>
      <c r="J2" s="67"/>
      <c r="K2" s="67"/>
      <c r="L2" s="67"/>
      <c r="M2" s="67"/>
      <c r="N2" s="67"/>
    </row>
    <row r="3" spans="2:23" x14ac:dyDescent="0.45">
      <c r="B3" s="69"/>
      <c r="C3" s="69"/>
      <c r="D3" s="69"/>
      <c r="E3" s="69"/>
      <c r="F3" s="69"/>
      <c r="G3" s="69"/>
      <c r="H3" s="69"/>
      <c r="I3" s="69"/>
      <c r="J3" s="69"/>
      <c r="K3" s="69"/>
      <c r="L3" s="69"/>
      <c r="M3" s="69"/>
      <c r="N3" s="69"/>
      <c r="O3" s="63"/>
      <c r="P3" s="63"/>
      <c r="Q3" s="63"/>
      <c r="R3" s="63"/>
      <c r="S3" s="63"/>
    </row>
    <row r="4" spans="2:23" x14ac:dyDescent="0.45">
      <c r="B4" s="69"/>
      <c r="C4" s="69"/>
      <c r="D4" s="69"/>
      <c r="E4" s="69"/>
      <c r="F4" s="69"/>
      <c r="G4" s="69"/>
      <c r="H4" s="69"/>
      <c r="I4" s="69"/>
      <c r="J4" s="69"/>
      <c r="K4" s="69"/>
      <c r="L4" s="69"/>
      <c r="M4" s="69"/>
      <c r="N4" s="69"/>
      <c r="O4" s="65"/>
      <c r="P4" s="65"/>
      <c r="Q4" s="65"/>
      <c r="R4" s="65"/>
      <c r="S4" s="65"/>
      <c r="T4" s="65"/>
      <c r="U4" s="65"/>
      <c r="V4" s="65"/>
      <c r="W4" s="65"/>
    </row>
    <row r="5" spans="2:23" ht="21" x14ac:dyDescent="0.65">
      <c r="B5" s="78" t="s">
        <v>85</v>
      </c>
      <c r="C5" s="79"/>
      <c r="D5" s="79"/>
      <c r="E5" s="79"/>
      <c r="F5" s="79"/>
      <c r="G5" s="79"/>
      <c r="H5" s="79"/>
      <c r="I5" s="79"/>
      <c r="J5" s="79"/>
      <c r="K5" s="79"/>
      <c r="L5" s="79"/>
      <c r="M5" s="79"/>
      <c r="N5" s="79"/>
      <c r="O5" s="79"/>
      <c r="P5" s="79"/>
      <c r="Q5" s="79"/>
      <c r="R5" s="79"/>
      <c r="S5" s="65"/>
      <c r="T5" s="65"/>
      <c r="U5" s="65"/>
      <c r="V5" s="65"/>
      <c r="W5" s="65"/>
    </row>
    <row r="6" spans="2:23" ht="18" x14ac:dyDescent="0.55000000000000004">
      <c r="B6" s="80"/>
      <c r="C6" s="79"/>
      <c r="D6" s="79"/>
      <c r="E6" s="79"/>
      <c r="F6" s="79"/>
      <c r="G6" s="79"/>
      <c r="H6" s="79"/>
      <c r="I6" s="79"/>
      <c r="J6" s="79"/>
      <c r="K6" s="79"/>
      <c r="L6" s="79"/>
      <c r="M6" s="79"/>
      <c r="N6" s="79"/>
      <c r="O6" s="79"/>
      <c r="P6" s="79"/>
      <c r="Q6" s="79"/>
      <c r="R6" s="79"/>
      <c r="S6" s="65"/>
      <c r="T6" s="65"/>
      <c r="U6" s="65"/>
      <c r="V6" s="65"/>
      <c r="W6" s="65"/>
    </row>
    <row r="7" spans="2:23" ht="18" x14ac:dyDescent="0.55000000000000004">
      <c r="B7" s="79"/>
      <c r="C7" s="81" t="s">
        <v>26</v>
      </c>
      <c r="D7" s="79"/>
      <c r="E7" s="79"/>
      <c r="F7" s="79"/>
      <c r="G7" s="79"/>
      <c r="H7" s="79"/>
      <c r="I7" s="79"/>
      <c r="J7" s="79"/>
      <c r="K7" s="79"/>
      <c r="L7" s="79"/>
      <c r="M7" s="79"/>
      <c r="N7" s="79"/>
      <c r="O7" s="79"/>
      <c r="P7" s="79"/>
      <c r="Q7" s="79"/>
      <c r="R7" s="79"/>
      <c r="S7" s="65"/>
      <c r="T7" s="65"/>
      <c r="U7" s="65"/>
      <c r="V7" s="65"/>
      <c r="W7" s="65"/>
    </row>
    <row r="8" spans="2:23" ht="18" x14ac:dyDescent="0.55000000000000004">
      <c r="B8" s="82" t="s">
        <v>17</v>
      </c>
      <c r="C8" s="82" t="s">
        <v>39</v>
      </c>
      <c r="D8" s="82" t="s">
        <v>42</v>
      </c>
      <c r="E8" s="82" t="s">
        <v>44</v>
      </c>
      <c r="F8" s="82" t="s">
        <v>46</v>
      </c>
      <c r="G8" s="82" t="s">
        <v>48</v>
      </c>
      <c r="H8" s="82" t="s">
        <v>50</v>
      </c>
      <c r="I8" s="82" t="s">
        <v>53</v>
      </c>
      <c r="J8" s="82" t="s">
        <v>55</v>
      </c>
      <c r="K8" s="82" t="s">
        <v>58</v>
      </c>
      <c r="L8" s="82" t="s">
        <v>60</v>
      </c>
      <c r="M8" s="82" t="s">
        <v>62</v>
      </c>
      <c r="N8" s="82" t="s">
        <v>64</v>
      </c>
      <c r="O8" s="82" t="s">
        <v>66</v>
      </c>
      <c r="P8" s="79"/>
      <c r="Q8" s="79"/>
      <c r="R8" s="79"/>
      <c r="S8" s="65"/>
      <c r="T8" s="65"/>
      <c r="U8" s="65"/>
      <c r="V8" s="65"/>
      <c r="W8" s="65"/>
    </row>
    <row r="9" spans="2:23" ht="18" x14ac:dyDescent="0.55000000000000004">
      <c r="B9" s="84" t="s">
        <v>39</v>
      </c>
      <c r="C9" s="83"/>
      <c r="D9" s="83"/>
      <c r="E9" s="83"/>
      <c r="F9" s="83"/>
      <c r="G9" s="83"/>
      <c r="H9" s="83">
        <v>6.58</v>
      </c>
      <c r="I9" s="83">
        <v>5.74</v>
      </c>
      <c r="J9" s="83">
        <v>4.9000000000000004</v>
      </c>
      <c r="K9" s="83">
        <v>5.32</v>
      </c>
      <c r="L9" s="83"/>
      <c r="M9" s="83"/>
      <c r="N9" s="83"/>
      <c r="O9" s="83"/>
      <c r="P9" s="79"/>
      <c r="Q9" s="79"/>
      <c r="R9" s="79"/>
      <c r="S9" s="65"/>
      <c r="T9" s="65"/>
      <c r="U9" s="65"/>
      <c r="V9" s="65"/>
      <c r="W9" s="65"/>
    </row>
    <row r="10" spans="2:23" ht="18" x14ac:dyDescent="0.55000000000000004">
      <c r="B10" s="84" t="s">
        <v>42</v>
      </c>
      <c r="C10" s="83"/>
      <c r="D10" s="83"/>
      <c r="E10" s="83"/>
      <c r="F10" s="83"/>
      <c r="G10" s="83"/>
      <c r="H10" s="83">
        <v>3.36</v>
      </c>
      <c r="I10" s="83">
        <v>1.26</v>
      </c>
      <c r="J10" s="83"/>
      <c r="K10" s="83"/>
      <c r="L10" s="83"/>
      <c r="M10" s="83"/>
      <c r="N10" s="83"/>
      <c r="O10" s="83"/>
      <c r="P10" s="79"/>
      <c r="Q10" s="79"/>
      <c r="R10" s="79"/>
      <c r="S10" s="65"/>
      <c r="T10" s="65"/>
      <c r="U10" s="65"/>
      <c r="V10" s="65"/>
      <c r="W10" s="65"/>
    </row>
    <row r="11" spans="2:23" ht="18" x14ac:dyDescent="0.55000000000000004">
      <c r="B11" s="84" t="s">
        <v>44</v>
      </c>
      <c r="C11" s="83"/>
      <c r="D11" s="83"/>
      <c r="E11" s="83"/>
      <c r="F11" s="83"/>
      <c r="G11" s="83"/>
      <c r="H11" s="83">
        <v>8.68</v>
      </c>
      <c r="I11" s="83">
        <v>11.06</v>
      </c>
      <c r="J11" s="83"/>
      <c r="K11" s="83"/>
      <c r="L11" s="83"/>
      <c r="M11" s="83">
        <v>10.5</v>
      </c>
      <c r="N11" s="83"/>
      <c r="O11" s="83">
        <v>26.6</v>
      </c>
      <c r="P11" s="79"/>
      <c r="Q11" s="79"/>
      <c r="R11" s="79"/>
      <c r="S11" s="65"/>
      <c r="T11" s="65"/>
      <c r="U11" s="65"/>
      <c r="V11" s="65"/>
      <c r="W11" s="65"/>
    </row>
    <row r="12" spans="2:23" ht="18" x14ac:dyDescent="0.55000000000000004">
      <c r="B12" s="84" t="s">
        <v>46</v>
      </c>
      <c r="C12" s="83"/>
      <c r="D12" s="83"/>
      <c r="E12" s="83"/>
      <c r="F12" s="83"/>
      <c r="G12" s="83"/>
      <c r="H12" s="83">
        <v>44.66</v>
      </c>
      <c r="I12" s="83">
        <v>41.86</v>
      </c>
      <c r="J12" s="83"/>
      <c r="K12" s="83"/>
      <c r="L12" s="83"/>
      <c r="M12" s="83"/>
      <c r="N12" s="83"/>
      <c r="O12" s="83"/>
      <c r="P12" s="79"/>
      <c r="Q12" s="79"/>
      <c r="R12" s="79"/>
      <c r="S12" s="65"/>
      <c r="T12" s="65"/>
      <c r="U12" s="65"/>
      <c r="V12" s="65"/>
      <c r="W12" s="65"/>
    </row>
    <row r="13" spans="2:23" ht="18" x14ac:dyDescent="0.55000000000000004">
      <c r="B13" s="84" t="s">
        <v>48</v>
      </c>
      <c r="C13" s="83"/>
      <c r="D13" s="83"/>
      <c r="E13" s="83"/>
      <c r="F13" s="83"/>
      <c r="G13" s="83"/>
      <c r="H13" s="83">
        <v>77.98</v>
      </c>
      <c r="I13" s="83">
        <v>76.3</v>
      </c>
      <c r="J13" s="83"/>
      <c r="K13" s="83"/>
      <c r="L13" s="83"/>
      <c r="M13" s="83"/>
      <c r="N13" s="83"/>
      <c r="O13" s="83"/>
      <c r="P13" s="79"/>
      <c r="Q13" s="79"/>
      <c r="R13" s="79"/>
      <c r="S13" s="65"/>
      <c r="T13" s="65"/>
      <c r="U13" s="65"/>
      <c r="V13" s="65"/>
      <c r="W13" s="65"/>
    </row>
    <row r="14" spans="2:23" ht="18" x14ac:dyDescent="0.55000000000000004">
      <c r="B14" s="84" t="s">
        <v>50</v>
      </c>
      <c r="C14" s="83"/>
      <c r="D14" s="83"/>
      <c r="E14" s="83"/>
      <c r="F14" s="83"/>
      <c r="G14" s="83"/>
      <c r="H14" s="83"/>
      <c r="I14" s="83"/>
      <c r="J14" s="90">
        <v>2.52</v>
      </c>
      <c r="K14" s="90">
        <v>8.4</v>
      </c>
      <c r="L14" s="90">
        <v>21.28</v>
      </c>
      <c r="M14" s="90">
        <v>15.54</v>
      </c>
      <c r="N14" s="90">
        <v>27.72</v>
      </c>
      <c r="O14" s="90">
        <v>36.82</v>
      </c>
      <c r="P14" s="79"/>
      <c r="Q14" s="79"/>
      <c r="R14" s="79"/>
      <c r="S14" s="65"/>
      <c r="T14" s="65"/>
      <c r="U14" s="65"/>
      <c r="V14" s="65"/>
      <c r="W14" s="65"/>
    </row>
    <row r="15" spans="2:23" ht="18" x14ac:dyDescent="0.55000000000000004">
      <c r="B15" s="84" t="s">
        <v>53</v>
      </c>
      <c r="C15" s="83"/>
      <c r="D15" s="83"/>
      <c r="E15" s="83"/>
      <c r="F15" s="83"/>
      <c r="G15" s="83"/>
      <c r="H15" s="83"/>
      <c r="I15" s="83"/>
      <c r="J15" s="90">
        <v>2.2400000000000002</v>
      </c>
      <c r="K15" s="90">
        <v>7.98</v>
      </c>
      <c r="L15" s="90">
        <v>20.02</v>
      </c>
      <c r="M15" s="90">
        <v>17.079999999999998</v>
      </c>
      <c r="N15" s="90">
        <v>25.62</v>
      </c>
      <c r="O15" s="90">
        <v>39.340000000000003</v>
      </c>
      <c r="P15" s="79"/>
      <c r="Q15" s="79"/>
      <c r="R15" s="79"/>
      <c r="S15" s="65"/>
      <c r="T15" s="65"/>
      <c r="U15" s="65"/>
      <c r="V15" s="65"/>
      <c r="W15" s="65"/>
    </row>
    <row r="16" spans="2:23" ht="18" x14ac:dyDescent="0.55000000000000004">
      <c r="B16" s="84" t="s">
        <v>55</v>
      </c>
      <c r="C16" s="83"/>
      <c r="D16" s="83"/>
      <c r="E16" s="83"/>
      <c r="F16" s="83"/>
      <c r="G16" s="83"/>
      <c r="H16" s="83"/>
      <c r="I16" s="83"/>
      <c r="J16" s="83"/>
      <c r="K16" s="83"/>
      <c r="L16" s="83"/>
      <c r="M16" s="83"/>
      <c r="N16" s="83"/>
      <c r="O16" s="83"/>
      <c r="P16" s="79"/>
      <c r="Q16" s="79"/>
      <c r="R16" s="79"/>
      <c r="S16" s="65"/>
      <c r="T16" s="65"/>
      <c r="U16" s="65"/>
      <c r="V16" s="65"/>
      <c r="W16" s="65"/>
    </row>
    <row r="17" spans="2:34" ht="18" x14ac:dyDescent="0.55000000000000004">
      <c r="B17" s="84" t="s">
        <v>58</v>
      </c>
      <c r="C17" s="83"/>
      <c r="D17" s="83"/>
      <c r="E17" s="83"/>
      <c r="F17" s="83"/>
      <c r="G17" s="83"/>
      <c r="H17" s="83"/>
      <c r="I17" s="83"/>
      <c r="J17" s="83"/>
      <c r="K17" s="83"/>
      <c r="L17" s="83"/>
      <c r="M17" s="83"/>
      <c r="N17" s="83"/>
      <c r="O17" s="83"/>
      <c r="P17" s="79"/>
      <c r="Q17" s="79"/>
      <c r="R17" s="79"/>
      <c r="S17" s="65"/>
      <c r="T17" s="65"/>
      <c r="U17" s="65"/>
      <c r="V17" s="65"/>
      <c r="W17" s="65"/>
    </row>
    <row r="18" spans="2:34" ht="18" x14ac:dyDescent="0.55000000000000004">
      <c r="B18" s="84" t="s">
        <v>60</v>
      </c>
      <c r="C18" s="83"/>
      <c r="D18" s="83"/>
      <c r="E18" s="83"/>
      <c r="F18" s="83"/>
      <c r="G18" s="83"/>
      <c r="H18" s="83"/>
      <c r="I18" s="83"/>
      <c r="J18" s="83"/>
      <c r="K18" s="83"/>
      <c r="L18" s="83"/>
      <c r="M18" s="83"/>
      <c r="N18" s="83"/>
      <c r="O18" s="83"/>
      <c r="P18" s="79"/>
      <c r="Q18" s="79"/>
      <c r="R18" s="79"/>
      <c r="S18" s="65"/>
      <c r="T18" s="65"/>
      <c r="U18" s="65"/>
      <c r="V18" s="65"/>
      <c r="W18" s="65"/>
    </row>
    <row r="19" spans="2:34" ht="18" x14ac:dyDescent="0.55000000000000004">
      <c r="B19" s="84" t="s">
        <v>62</v>
      </c>
      <c r="C19" s="83"/>
      <c r="D19" s="83"/>
      <c r="E19" s="83"/>
      <c r="F19" s="83"/>
      <c r="G19" s="83"/>
      <c r="H19" s="83"/>
      <c r="I19" s="83"/>
      <c r="J19" s="83"/>
      <c r="K19" s="83"/>
      <c r="L19" s="83"/>
      <c r="M19" s="83"/>
      <c r="N19" s="83"/>
      <c r="O19" s="83"/>
      <c r="P19" s="79"/>
      <c r="Q19" s="79"/>
      <c r="R19" s="79"/>
      <c r="S19" s="65"/>
      <c r="T19" s="65"/>
      <c r="U19" s="65"/>
      <c r="V19" s="65"/>
      <c r="W19" s="65"/>
    </row>
    <row r="20" spans="2:34" ht="18" x14ac:dyDescent="0.55000000000000004">
      <c r="B20" s="84" t="s">
        <v>64</v>
      </c>
      <c r="C20" s="83"/>
      <c r="D20" s="83"/>
      <c r="E20" s="83"/>
      <c r="F20" s="83"/>
      <c r="G20" s="83"/>
      <c r="H20" s="83"/>
      <c r="I20" s="83"/>
      <c r="J20" s="83"/>
      <c r="K20" s="83"/>
      <c r="L20" s="83"/>
      <c r="M20" s="83"/>
      <c r="N20" s="83"/>
      <c r="O20" s="83"/>
      <c r="P20" s="79"/>
      <c r="Q20" s="79"/>
      <c r="R20" s="79"/>
      <c r="S20" s="65"/>
      <c r="T20" s="65"/>
      <c r="U20" s="65"/>
      <c r="V20" s="65"/>
      <c r="W20" s="65"/>
    </row>
    <row r="21" spans="2:34" ht="18" x14ac:dyDescent="0.55000000000000004">
      <c r="B21" s="84" t="s">
        <v>66</v>
      </c>
      <c r="C21" s="83"/>
      <c r="D21" s="83"/>
      <c r="E21" s="83"/>
      <c r="F21" s="83"/>
      <c r="G21" s="83"/>
      <c r="H21" s="83"/>
      <c r="I21" s="83"/>
      <c r="J21" s="83"/>
      <c r="K21" s="83"/>
      <c r="L21" s="83"/>
      <c r="M21" s="83"/>
      <c r="N21" s="83"/>
      <c r="O21" s="83"/>
      <c r="P21" s="79"/>
      <c r="Q21" s="79"/>
      <c r="R21" s="79"/>
      <c r="S21" s="65"/>
      <c r="T21" s="65"/>
      <c r="U21" s="65"/>
      <c r="V21" s="65"/>
      <c r="W21" s="65"/>
    </row>
    <row r="22" spans="2:34" ht="18" x14ac:dyDescent="0.55000000000000004">
      <c r="B22" s="79"/>
      <c r="C22" s="81" t="s">
        <v>26</v>
      </c>
      <c r="D22" s="79"/>
      <c r="E22" s="79"/>
      <c r="F22" s="79"/>
      <c r="G22" s="79"/>
      <c r="H22" s="79"/>
      <c r="I22" s="79"/>
      <c r="J22" s="79"/>
      <c r="K22" s="79"/>
      <c r="L22" s="79"/>
      <c r="M22" s="79"/>
      <c r="N22" s="79"/>
      <c r="O22" s="79"/>
      <c r="P22" s="79"/>
      <c r="Q22" s="76" t="s">
        <v>123</v>
      </c>
      <c r="R22" s="79"/>
      <c r="S22" s="65"/>
      <c r="T22" s="65"/>
      <c r="U22" s="65"/>
      <c r="V22" s="65"/>
      <c r="W22" s="65"/>
      <c r="X22" s="101"/>
      <c r="Y22" s="101"/>
      <c r="Z22" s="101"/>
      <c r="AA22" s="101"/>
      <c r="AB22" s="101"/>
      <c r="AC22" s="101"/>
    </row>
    <row r="23" spans="2:34" ht="18" x14ac:dyDescent="0.55000000000000004">
      <c r="B23" s="84" t="s">
        <v>17</v>
      </c>
      <c r="C23" s="82" t="s">
        <v>39</v>
      </c>
      <c r="D23" s="82" t="s">
        <v>42</v>
      </c>
      <c r="E23" s="82" t="s">
        <v>44</v>
      </c>
      <c r="F23" s="82" t="s">
        <v>46</v>
      </c>
      <c r="G23" s="82" t="s">
        <v>48</v>
      </c>
      <c r="H23" s="82" t="s">
        <v>50</v>
      </c>
      <c r="I23" s="82" t="s">
        <v>53</v>
      </c>
      <c r="J23" s="82" t="s">
        <v>55</v>
      </c>
      <c r="K23" s="82" t="s">
        <v>58</v>
      </c>
      <c r="L23" s="82" t="s">
        <v>60</v>
      </c>
      <c r="M23" s="82" t="s">
        <v>62</v>
      </c>
      <c r="N23" s="82" t="s">
        <v>64</v>
      </c>
      <c r="O23" s="82" t="s">
        <v>66</v>
      </c>
      <c r="P23" s="79"/>
      <c r="Q23" s="82" t="s">
        <v>39</v>
      </c>
      <c r="R23" s="82" t="s">
        <v>42</v>
      </c>
      <c r="S23" s="82" t="s">
        <v>44</v>
      </c>
      <c r="T23" s="82" t="s">
        <v>46</v>
      </c>
      <c r="U23" s="82" t="s">
        <v>48</v>
      </c>
      <c r="V23" s="82" t="s">
        <v>50</v>
      </c>
      <c r="W23" s="82" t="s">
        <v>53</v>
      </c>
      <c r="X23" s="82" t="s">
        <v>55</v>
      </c>
      <c r="Y23" s="82" t="s">
        <v>58</v>
      </c>
      <c r="Z23" s="82" t="s">
        <v>60</v>
      </c>
      <c r="AA23" s="82" t="s">
        <v>62</v>
      </c>
      <c r="AB23" s="82" t="s">
        <v>64</v>
      </c>
      <c r="AC23" s="82" t="s">
        <v>66</v>
      </c>
    </row>
    <row r="24" spans="2:34" ht="18" x14ac:dyDescent="0.55000000000000004">
      <c r="B24" s="84" t="s">
        <v>39</v>
      </c>
      <c r="C24" s="85">
        <v>0</v>
      </c>
      <c r="D24" s="85">
        <v>0</v>
      </c>
      <c r="E24" s="85">
        <v>0</v>
      </c>
      <c r="F24" s="85">
        <v>0</v>
      </c>
      <c r="G24" s="85">
        <v>0</v>
      </c>
      <c r="H24" s="85">
        <v>0</v>
      </c>
      <c r="I24" s="85">
        <v>0</v>
      </c>
      <c r="J24" s="85">
        <v>80</v>
      </c>
      <c r="K24" s="85">
        <v>120</v>
      </c>
      <c r="L24" s="85">
        <v>0</v>
      </c>
      <c r="M24" s="85">
        <v>0</v>
      </c>
      <c r="N24" s="85">
        <v>0</v>
      </c>
      <c r="O24" s="85">
        <v>0</v>
      </c>
      <c r="P24" s="79"/>
      <c r="Q24" s="102">
        <f>IF(C9&gt;0,800,0)</f>
        <v>0</v>
      </c>
      <c r="R24" s="102">
        <f t="shared" ref="R24:T36" si="0">IF(D9&gt;0,800,0)</f>
        <v>0</v>
      </c>
      <c r="S24" s="102">
        <f t="shared" si="0"/>
        <v>0</v>
      </c>
      <c r="T24" s="102">
        <f t="shared" si="0"/>
        <v>0</v>
      </c>
      <c r="U24" s="102">
        <f t="shared" ref="U24:U36" si="1">IF(G9&gt;0,800,0)</f>
        <v>0</v>
      </c>
      <c r="V24" s="102">
        <f t="shared" ref="V24:V36" si="2">IF(H9&gt;0,800,0)</f>
        <v>800</v>
      </c>
      <c r="W24" s="102">
        <f t="shared" ref="W24:W36" si="3">IF(I9&gt;0,800,0)</f>
        <v>800</v>
      </c>
      <c r="X24" s="102">
        <f t="shared" ref="X24:Y36" si="4">IF(J9&gt;0,800,0)</f>
        <v>800</v>
      </c>
      <c r="Y24" s="102">
        <f t="shared" si="4"/>
        <v>800</v>
      </c>
      <c r="Z24" s="102">
        <f t="shared" ref="Z24:Z36" si="5">IF(L9&gt;0,800,0)</f>
        <v>0</v>
      </c>
      <c r="AA24" s="102">
        <f t="shared" ref="AA24:AA36" si="6">IF(M9&gt;0,800,0)</f>
        <v>0</v>
      </c>
      <c r="AB24" s="102">
        <f t="shared" ref="AB24:AC36" si="7">IF(N9&gt;0,800,0)</f>
        <v>0</v>
      </c>
      <c r="AC24" s="102">
        <f t="shared" si="7"/>
        <v>0</v>
      </c>
    </row>
    <row r="25" spans="2:34" ht="18" x14ac:dyDescent="0.55000000000000004">
      <c r="B25" s="84" t="s">
        <v>42</v>
      </c>
      <c r="C25" s="85">
        <v>0</v>
      </c>
      <c r="D25" s="85">
        <v>0</v>
      </c>
      <c r="E25" s="85">
        <v>0</v>
      </c>
      <c r="F25" s="85">
        <v>0</v>
      </c>
      <c r="G25" s="85">
        <v>0</v>
      </c>
      <c r="H25" s="85">
        <v>0</v>
      </c>
      <c r="I25" s="85">
        <v>180</v>
      </c>
      <c r="J25" s="85">
        <v>0</v>
      </c>
      <c r="K25" s="85">
        <v>0</v>
      </c>
      <c r="L25" s="85">
        <v>0</v>
      </c>
      <c r="M25" s="85">
        <v>0</v>
      </c>
      <c r="N25" s="85">
        <v>0</v>
      </c>
      <c r="O25" s="85">
        <v>0</v>
      </c>
      <c r="P25" s="79"/>
      <c r="Q25" s="102">
        <f t="shared" ref="Q25:Q36" si="8">IF(C10&gt;0,800,0)</f>
        <v>0</v>
      </c>
      <c r="R25" s="102">
        <f t="shared" si="0"/>
        <v>0</v>
      </c>
      <c r="S25" s="102">
        <f t="shared" si="0"/>
        <v>0</v>
      </c>
      <c r="T25" s="102">
        <f t="shared" si="0"/>
        <v>0</v>
      </c>
      <c r="U25" s="102">
        <f t="shared" si="1"/>
        <v>0</v>
      </c>
      <c r="V25" s="102">
        <f t="shared" si="2"/>
        <v>800</v>
      </c>
      <c r="W25" s="102">
        <f t="shared" si="3"/>
        <v>800</v>
      </c>
      <c r="X25" s="102">
        <f t="shared" si="4"/>
        <v>0</v>
      </c>
      <c r="Y25" s="102">
        <f t="shared" si="4"/>
        <v>0</v>
      </c>
      <c r="Z25" s="102">
        <f t="shared" si="5"/>
        <v>0</v>
      </c>
      <c r="AA25" s="102">
        <f t="shared" si="6"/>
        <v>0</v>
      </c>
      <c r="AB25" s="102">
        <f t="shared" si="7"/>
        <v>0</v>
      </c>
      <c r="AC25" s="102">
        <f t="shared" si="7"/>
        <v>0</v>
      </c>
    </row>
    <row r="26" spans="2:34" ht="18" x14ac:dyDescent="0.55000000000000004">
      <c r="B26" s="84" t="s">
        <v>44</v>
      </c>
      <c r="C26" s="85">
        <v>0</v>
      </c>
      <c r="D26" s="85">
        <v>0</v>
      </c>
      <c r="E26" s="85">
        <v>0</v>
      </c>
      <c r="F26" s="85">
        <v>0</v>
      </c>
      <c r="G26" s="85">
        <v>0</v>
      </c>
      <c r="H26" s="85">
        <v>45</v>
      </c>
      <c r="I26" s="85">
        <v>0</v>
      </c>
      <c r="J26" s="85">
        <v>0</v>
      </c>
      <c r="K26" s="85">
        <v>0</v>
      </c>
      <c r="L26" s="85">
        <v>0</v>
      </c>
      <c r="M26" s="85">
        <v>100</v>
      </c>
      <c r="N26" s="85">
        <v>0</v>
      </c>
      <c r="O26" s="85">
        <v>25</v>
      </c>
      <c r="P26" s="79"/>
      <c r="Q26" s="102">
        <f t="shared" si="8"/>
        <v>0</v>
      </c>
      <c r="R26" s="102">
        <f t="shared" si="0"/>
        <v>0</v>
      </c>
      <c r="S26" s="102">
        <f t="shared" si="0"/>
        <v>0</v>
      </c>
      <c r="T26" s="102">
        <f t="shared" si="0"/>
        <v>0</v>
      </c>
      <c r="U26" s="102">
        <f t="shared" si="1"/>
        <v>0</v>
      </c>
      <c r="V26" s="102">
        <f t="shared" si="2"/>
        <v>800</v>
      </c>
      <c r="W26" s="102">
        <f t="shared" si="3"/>
        <v>800</v>
      </c>
      <c r="X26" s="102">
        <f t="shared" si="4"/>
        <v>0</v>
      </c>
      <c r="Y26" s="102">
        <f t="shared" si="4"/>
        <v>0</v>
      </c>
      <c r="Z26" s="102">
        <f t="shared" si="5"/>
        <v>0</v>
      </c>
      <c r="AA26" s="102">
        <f t="shared" si="6"/>
        <v>800</v>
      </c>
      <c r="AB26" s="102">
        <f t="shared" si="7"/>
        <v>0</v>
      </c>
      <c r="AC26" s="102">
        <f t="shared" si="7"/>
        <v>800</v>
      </c>
    </row>
    <row r="27" spans="2:34" ht="18" x14ac:dyDescent="0.55000000000000004">
      <c r="B27" s="84" t="s">
        <v>46</v>
      </c>
      <c r="C27" s="85">
        <v>0</v>
      </c>
      <c r="D27" s="85">
        <v>0</v>
      </c>
      <c r="E27" s="85">
        <v>0</v>
      </c>
      <c r="F27" s="85">
        <v>0</v>
      </c>
      <c r="G27" s="85">
        <v>0</v>
      </c>
      <c r="H27" s="85">
        <v>0</v>
      </c>
      <c r="I27" s="85">
        <v>0</v>
      </c>
      <c r="J27" s="85">
        <v>0</v>
      </c>
      <c r="K27" s="85">
        <v>0</v>
      </c>
      <c r="L27" s="85">
        <v>0</v>
      </c>
      <c r="M27" s="85">
        <v>0</v>
      </c>
      <c r="N27" s="85">
        <v>0</v>
      </c>
      <c r="O27" s="85">
        <v>0</v>
      </c>
      <c r="P27" s="79"/>
      <c r="Q27" s="102">
        <f t="shared" si="8"/>
        <v>0</v>
      </c>
      <c r="R27" s="102">
        <f t="shared" si="0"/>
        <v>0</v>
      </c>
      <c r="S27" s="102">
        <f t="shared" si="0"/>
        <v>0</v>
      </c>
      <c r="T27" s="102">
        <f t="shared" si="0"/>
        <v>0</v>
      </c>
      <c r="U27" s="102">
        <f t="shared" si="1"/>
        <v>0</v>
      </c>
      <c r="V27" s="102">
        <f t="shared" si="2"/>
        <v>800</v>
      </c>
      <c r="W27" s="102">
        <f t="shared" si="3"/>
        <v>800</v>
      </c>
      <c r="X27" s="102">
        <f t="shared" si="4"/>
        <v>0</v>
      </c>
      <c r="Y27" s="102">
        <f t="shared" si="4"/>
        <v>0</v>
      </c>
      <c r="Z27" s="102">
        <f t="shared" si="5"/>
        <v>0</v>
      </c>
      <c r="AA27" s="102">
        <f t="shared" si="6"/>
        <v>0</v>
      </c>
      <c r="AB27" s="102">
        <f t="shared" si="7"/>
        <v>0</v>
      </c>
      <c r="AC27" s="102">
        <f t="shared" si="7"/>
        <v>0</v>
      </c>
    </row>
    <row r="28" spans="2:34" ht="18" x14ac:dyDescent="0.55000000000000004">
      <c r="B28" s="84" t="s">
        <v>48</v>
      </c>
      <c r="C28" s="85">
        <v>0</v>
      </c>
      <c r="D28" s="85">
        <v>0</v>
      </c>
      <c r="E28" s="85">
        <v>0</v>
      </c>
      <c r="F28" s="85">
        <v>0</v>
      </c>
      <c r="G28" s="85">
        <v>0</v>
      </c>
      <c r="H28" s="85">
        <v>0</v>
      </c>
      <c r="I28" s="85">
        <v>0</v>
      </c>
      <c r="J28" s="85">
        <v>0</v>
      </c>
      <c r="K28" s="85">
        <v>0</v>
      </c>
      <c r="L28" s="85">
        <v>0</v>
      </c>
      <c r="M28" s="85">
        <v>0</v>
      </c>
      <c r="N28" s="85">
        <v>0</v>
      </c>
      <c r="O28" s="85">
        <v>0</v>
      </c>
      <c r="P28" s="79"/>
      <c r="Q28" s="102">
        <f t="shared" si="8"/>
        <v>0</v>
      </c>
      <c r="R28" s="102">
        <f t="shared" si="0"/>
        <v>0</v>
      </c>
      <c r="S28" s="102">
        <f t="shared" si="0"/>
        <v>0</v>
      </c>
      <c r="T28" s="102">
        <f t="shared" si="0"/>
        <v>0</v>
      </c>
      <c r="U28" s="102">
        <f t="shared" si="1"/>
        <v>0</v>
      </c>
      <c r="V28" s="102">
        <f t="shared" si="2"/>
        <v>800</v>
      </c>
      <c r="W28" s="102">
        <f t="shared" si="3"/>
        <v>800</v>
      </c>
      <c r="X28" s="102">
        <f t="shared" si="4"/>
        <v>0</v>
      </c>
      <c r="Y28" s="102">
        <f t="shared" si="4"/>
        <v>0</v>
      </c>
      <c r="Z28" s="102">
        <f t="shared" si="5"/>
        <v>0</v>
      </c>
      <c r="AA28" s="102">
        <f t="shared" si="6"/>
        <v>0</v>
      </c>
      <c r="AB28" s="102">
        <f t="shared" si="7"/>
        <v>0</v>
      </c>
      <c r="AC28" s="102">
        <f t="shared" si="7"/>
        <v>0</v>
      </c>
    </row>
    <row r="29" spans="2:34" ht="18" x14ac:dyDescent="0.55000000000000004">
      <c r="B29" s="84" t="s">
        <v>50</v>
      </c>
      <c r="C29" s="85">
        <v>0</v>
      </c>
      <c r="D29" s="85">
        <v>0</v>
      </c>
      <c r="E29" s="85">
        <v>0</v>
      </c>
      <c r="F29" s="85">
        <v>0</v>
      </c>
      <c r="G29" s="85">
        <v>0</v>
      </c>
      <c r="H29" s="85">
        <v>0</v>
      </c>
      <c r="I29" s="85">
        <v>0</v>
      </c>
      <c r="J29" s="85">
        <v>45</v>
      </c>
      <c r="K29" s="85">
        <v>0</v>
      </c>
      <c r="L29" s="85">
        <v>0</v>
      </c>
      <c r="M29" s="85">
        <v>0</v>
      </c>
      <c r="N29" s="85">
        <v>0</v>
      </c>
      <c r="O29" s="85">
        <v>0</v>
      </c>
      <c r="P29" s="79"/>
      <c r="Q29" s="102">
        <f t="shared" si="8"/>
        <v>0</v>
      </c>
      <c r="R29" s="102">
        <f t="shared" si="0"/>
        <v>0</v>
      </c>
      <c r="S29" s="102">
        <f t="shared" si="0"/>
        <v>0</v>
      </c>
      <c r="T29" s="102">
        <f t="shared" si="0"/>
        <v>0</v>
      </c>
      <c r="U29" s="102">
        <f t="shared" si="1"/>
        <v>0</v>
      </c>
      <c r="V29" s="102">
        <f t="shared" si="2"/>
        <v>0</v>
      </c>
      <c r="W29" s="102">
        <f t="shared" si="3"/>
        <v>0</v>
      </c>
      <c r="X29" s="102">
        <f t="shared" si="4"/>
        <v>800</v>
      </c>
      <c r="Y29" s="102">
        <f t="shared" si="4"/>
        <v>800</v>
      </c>
      <c r="Z29" s="102">
        <f t="shared" si="5"/>
        <v>800</v>
      </c>
      <c r="AA29" s="102">
        <f t="shared" si="6"/>
        <v>800</v>
      </c>
      <c r="AB29" s="102">
        <f t="shared" si="7"/>
        <v>800</v>
      </c>
      <c r="AC29" s="102">
        <f t="shared" si="7"/>
        <v>800</v>
      </c>
    </row>
    <row r="30" spans="2:34" ht="18" x14ac:dyDescent="0.55000000000000004">
      <c r="B30" s="84" t="s">
        <v>53</v>
      </c>
      <c r="C30" s="85">
        <v>0</v>
      </c>
      <c r="D30" s="85">
        <v>0</v>
      </c>
      <c r="E30" s="85">
        <v>0</v>
      </c>
      <c r="F30" s="85">
        <v>0</v>
      </c>
      <c r="G30" s="85">
        <v>0</v>
      </c>
      <c r="H30" s="85">
        <v>0</v>
      </c>
      <c r="I30" s="85">
        <v>0</v>
      </c>
      <c r="J30" s="85">
        <v>25</v>
      </c>
      <c r="K30" s="85">
        <v>0</v>
      </c>
      <c r="L30" s="85">
        <v>100</v>
      </c>
      <c r="M30" s="85">
        <v>0</v>
      </c>
      <c r="N30" s="85">
        <v>55</v>
      </c>
      <c r="O30" s="85">
        <v>0</v>
      </c>
      <c r="P30" s="79"/>
      <c r="Q30" s="102">
        <f t="shared" si="8"/>
        <v>0</v>
      </c>
      <c r="R30" s="102">
        <f t="shared" si="0"/>
        <v>0</v>
      </c>
      <c r="S30" s="102">
        <f t="shared" si="0"/>
        <v>0</v>
      </c>
      <c r="T30" s="102">
        <f t="shared" si="0"/>
        <v>0</v>
      </c>
      <c r="U30" s="102">
        <f t="shared" si="1"/>
        <v>0</v>
      </c>
      <c r="V30" s="102">
        <f t="shared" si="2"/>
        <v>0</v>
      </c>
      <c r="W30" s="102">
        <f t="shared" si="3"/>
        <v>0</v>
      </c>
      <c r="X30" s="102">
        <f t="shared" si="4"/>
        <v>800</v>
      </c>
      <c r="Y30" s="102">
        <f t="shared" si="4"/>
        <v>800</v>
      </c>
      <c r="Z30" s="102">
        <f t="shared" si="5"/>
        <v>800</v>
      </c>
      <c r="AA30" s="102">
        <f t="shared" si="6"/>
        <v>800</v>
      </c>
      <c r="AB30" s="102">
        <f t="shared" si="7"/>
        <v>800</v>
      </c>
      <c r="AC30" s="102">
        <f t="shared" si="7"/>
        <v>800</v>
      </c>
    </row>
    <row r="31" spans="2:34" ht="18" x14ac:dyDescent="0.55000000000000004">
      <c r="B31" s="84" t="s">
        <v>55</v>
      </c>
      <c r="C31" s="85">
        <v>0</v>
      </c>
      <c r="D31" s="85">
        <v>0</v>
      </c>
      <c r="E31" s="85">
        <v>0</v>
      </c>
      <c r="F31" s="85">
        <v>0</v>
      </c>
      <c r="G31" s="85">
        <v>0</v>
      </c>
      <c r="H31" s="85">
        <v>0</v>
      </c>
      <c r="I31" s="85">
        <v>0</v>
      </c>
      <c r="J31" s="85">
        <v>0</v>
      </c>
      <c r="K31" s="85">
        <v>0</v>
      </c>
      <c r="L31" s="85">
        <v>0</v>
      </c>
      <c r="M31" s="85">
        <v>0</v>
      </c>
      <c r="N31" s="85">
        <v>0</v>
      </c>
      <c r="O31" s="85">
        <v>0</v>
      </c>
      <c r="P31" s="79"/>
      <c r="Q31" s="102">
        <f t="shared" si="8"/>
        <v>0</v>
      </c>
      <c r="R31" s="102">
        <f t="shared" si="0"/>
        <v>0</v>
      </c>
      <c r="S31" s="102">
        <f t="shared" si="0"/>
        <v>0</v>
      </c>
      <c r="T31" s="102">
        <f t="shared" si="0"/>
        <v>0</v>
      </c>
      <c r="U31" s="102">
        <f t="shared" si="1"/>
        <v>0</v>
      </c>
      <c r="V31" s="102">
        <f t="shared" si="2"/>
        <v>0</v>
      </c>
      <c r="W31" s="102">
        <f t="shared" si="3"/>
        <v>0</v>
      </c>
      <c r="X31" s="102">
        <f t="shared" si="4"/>
        <v>0</v>
      </c>
      <c r="Y31" s="102">
        <f t="shared" si="4"/>
        <v>0</v>
      </c>
      <c r="Z31" s="102">
        <f t="shared" si="5"/>
        <v>0</v>
      </c>
      <c r="AA31" s="102">
        <f t="shared" si="6"/>
        <v>0</v>
      </c>
      <c r="AB31" s="102">
        <f t="shared" si="7"/>
        <v>0</v>
      </c>
      <c r="AC31" s="102">
        <f t="shared" si="7"/>
        <v>0</v>
      </c>
      <c r="AH31"/>
    </row>
    <row r="32" spans="2:34" ht="18" x14ac:dyDescent="0.55000000000000004">
      <c r="B32" s="84" t="s">
        <v>58</v>
      </c>
      <c r="C32" s="85">
        <v>0</v>
      </c>
      <c r="D32" s="85">
        <v>0</v>
      </c>
      <c r="E32" s="85">
        <v>0</v>
      </c>
      <c r="F32" s="85">
        <v>0</v>
      </c>
      <c r="G32" s="85">
        <v>0</v>
      </c>
      <c r="H32" s="85">
        <v>0</v>
      </c>
      <c r="I32" s="85">
        <v>0</v>
      </c>
      <c r="J32" s="85">
        <v>0</v>
      </c>
      <c r="K32" s="85">
        <v>0</v>
      </c>
      <c r="L32" s="85">
        <v>0</v>
      </c>
      <c r="M32" s="85">
        <v>0</v>
      </c>
      <c r="N32" s="85">
        <v>0</v>
      </c>
      <c r="O32" s="85">
        <v>0</v>
      </c>
      <c r="P32" s="79"/>
      <c r="Q32" s="102">
        <f t="shared" si="8"/>
        <v>0</v>
      </c>
      <c r="R32" s="102">
        <f t="shared" si="0"/>
        <v>0</v>
      </c>
      <c r="S32" s="102">
        <f t="shared" si="0"/>
        <v>0</v>
      </c>
      <c r="T32" s="102">
        <f t="shared" si="0"/>
        <v>0</v>
      </c>
      <c r="U32" s="102">
        <f t="shared" si="1"/>
        <v>0</v>
      </c>
      <c r="V32" s="102">
        <f t="shared" si="2"/>
        <v>0</v>
      </c>
      <c r="W32" s="102">
        <f t="shared" si="3"/>
        <v>0</v>
      </c>
      <c r="X32" s="102">
        <f t="shared" si="4"/>
        <v>0</v>
      </c>
      <c r="Y32" s="102">
        <f t="shared" si="4"/>
        <v>0</v>
      </c>
      <c r="Z32" s="102">
        <f t="shared" si="5"/>
        <v>0</v>
      </c>
      <c r="AA32" s="102">
        <f t="shared" si="6"/>
        <v>0</v>
      </c>
      <c r="AB32" s="102">
        <f t="shared" si="7"/>
        <v>0</v>
      </c>
      <c r="AC32" s="102">
        <f t="shared" si="7"/>
        <v>0</v>
      </c>
    </row>
    <row r="33" spans="2:29" ht="18" x14ac:dyDescent="0.55000000000000004">
      <c r="B33" s="84" t="s">
        <v>60</v>
      </c>
      <c r="C33" s="85">
        <v>0</v>
      </c>
      <c r="D33" s="85">
        <v>0</v>
      </c>
      <c r="E33" s="85">
        <v>0</v>
      </c>
      <c r="F33" s="85">
        <v>0</v>
      </c>
      <c r="G33" s="85">
        <v>0</v>
      </c>
      <c r="H33" s="85">
        <v>0</v>
      </c>
      <c r="I33" s="85">
        <v>0</v>
      </c>
      <c r="J33" s="85">
        <v>0</v>
      </c>
      <c r="K33" s="85">
        <v>0</v>
      </c>
      <c r="L33" s="85">
        <v>0</v>
      </c>
      <c r="M33" s="85">
        <v>0</v>
      </c>
      <c r="N33" s="85">
        <v>0</v>
      </c>
      <c r="O33" s="85">
        <v>0</v>
      </c>
      <c r="P33" s="79"/>
      <c r="Q33" s="102">
        <f t="shared" si="8"/>
        <v>0</v>
      </c>
      <c r="R33" s="102">
        <f t="shared" si="0"/>
        <v>0</v>
      </c>
      <c r="S33" s="102">
        <f t="shared" si="0"/>
        <v>0</v>
      </c>
      <c r="T33" s="102">
        <f t="shared" si="0"/>
        <v>0</v>
      </c>
      <c r="U33" s="102">
        <f t="shared" si="1"/>
        <v>0</v>
      </c>
      <c r="V33" s="102">
        <f t="shared" si="2"/>
        <v>0</v>
      </c>
      <c r="W33" s="102">
        <f t="shared" si="3"/>
        <v>0</v>
      </c>
      <c r="X33" s="102">
        <f t="shared" si="4"/>
        <v>0</v>
      </c>
      <c r="Y33" s="102">
        <f t="shared" si="4"/>
        <v>0</v>
      </c>
      <c r="Z33" s="102">
        <f t="shared" si="5"/>
        <v>0</v>
      </c>
      <c r="AA33" s="102">
        <f t="shared" si="6"/>
        <v>0</v>
      </c>
      <c r="AB33" s="102">
        <f t="shared" si="7"/>
        <v>0</v>
      </c>
      <c r="AC33" s="102">
        <f t="shared" si="7"/>
        <v>0</v>
      </c>
    </row>
    <row r="34" spans="2:29" ht="18" x14ac:dyDescent="0.55000000000000004">
      <c r="B34" s="84" t="s">
        <v>62</v>
      </c>
      <c r="C34" s="85">
        <v>0</v>
      </c>
      <c r="D34" s="85">
        <v>0</v>
      </c>
      <c r="E34" s="85">
        <v>0</v>
      </c>
      <c r="F34" s="85">
        <v>0</v>
      </c>
      <c r="G34" s="85">
        <v>0</v>
      </c>
      <c r="H34" s="85">
        <v>0</v>
      </c>
      <c r="I34" s="85">
        <v>0</v>
      </c>
      <c r="J34" s="85">
        <v>0</v>
      </c>
      <c r="K34" s="85">
        <v>0</v>
      </c>
      <c r="L34" s="85">
        <v>0</v>
      </c>
      <c r="M34" s="85">
        <v>0</v>
      </c>
      <c r="N34" s="85">
        <v>0</v>
      </c>
      <c r="O34" s="85">
        <v>0</v>
      </c>
      <c r="P34" s="79"/>
      <c r="Q34" s="102">
        <f t="shared" si="8"/>
        <v>0</v>
      </c>
      <c r="R34" s="102">
        <f t="shared" si="0"/>
        <v>0</v>
      </c>
      <c r="S34" s="102">
        <f t="shared" si="0"/>
        <v>0</v>
      </c>
      <c r="T34" s="102">
        <f t="shared" si="0"/>
        <v>0</v>
      </c>
      <c r="U34" s="102">
        <f t="shared" si="1"/>
        <v>0</v>
      </c>
      <c r="V34" s="102">
        <f t="shared" si="2"/>
        <v>0</v>
      </c>
      <c r="W34" s="102">
        <f t="shared" si="3"/>
        <v>0</v>
      </c>
      <c r="X34" s="102">
        <f t="shared" si="4"/>
        <v>0</v>
      </c>
      <c r="Y34" s="102">
        <f t="shared" si="4"/>
        <v>0</v>
      </c>
      <c r="Z34" s="102">
        <f t="shared" si="5"/>
        <v>0</v>
      </c>
      <c r="AA34" s="102">
        <f t="shared" si="6"/>
        <v>0</v>
      </c>
      <c r="AB34" s="102">
        <f t="shared" si="7"/>
        <v>0</v>
      </c>
      <c r="AC34" s="102">
        <f t="shared" si="7"/>
        <v>0</v>
      </c>
    </row>
    <row r="35" spans="2:29" ht="18" x14ac:dyDescent="0.55000000000000004">
      <c r="B35" s="84" t="s">
        <v>64</v>
      </c>
      <c r="C35" s="85">
        <v>0</v>
      </c>
      <c r="D35" s="85">
        <v>0</v>
      </c>
      <c r="E35" s="85">
        <v>0</v>
      </c>
      <c r="F35" s="85">
        <v>0</v>
      </c>
      <c r="G35" s="85">
        <v>0</v>
      </c>
      <c r="H35" s="85">
        <v>0</v>
      </c>
      <c r="I35" s="85">
        <v>0</v>
      </c>
      <c r="J35" s="85">
        <v>0</v>
      </c>
      <c r="K35" s="85">
        <v>0</v>
      </c>
      <c r="L35" s="85">
        <v>0</v>
      </c>
      <c r="M35" s="85">
        <v>0</v>
      </c>
      <c r="N35" s="85">
        <v>0</v>
      </c>
      <c r="O35" s="85">
        <v>0</v>
      </c>
      <c r="P35" s="79"/>
      <c r="Q35" s="102">
        <f t="shared" si="8"/>
        <v>0</v>
      </c>
      <c r="R35" s="102">
        <f t="shared" si="0"/>
        <v>0</v>
      </c>
      <c r="S35" s="102">
        <f t="shared" si="0"/>
        <v>0</v>
      </c>
      <c r="T35" s="102">
        <f t="shared" si="0"/>
        <v>0</v>
      </c>
      <c r="U35" s="102">
        <f t="shared" si="1"/>
        <v>0</v>
      </c>
      <c r="V35" s="102">
        <f t="shared" si="2"/>
        <v>0</v>
      </c>
      <c r="W35" s="102">
        <f t="shared" si="3"/>
        <v>0</v>
      </c>
      <c r="X35" s="102">
        <f t="shared" si="4"/>
        <v>0</v>
      </c>
      <c r="Y35" s="102">
        <f t="shared" si="4"/>
        <v>0</v>
      </c>
      <c r="Z35" s="102">
        <f t="shared" si="5"/>
        <v>0</v>
      </c>
      <c r="AA35" s="102">
        <f t="shared" si="6"/>
        <v>0</v>
      </c>
      <c r="AB35" s="102">
        <f t="shared" si="7"/>
        <v>0</v>
      </c>
      <c r="AC35" s="102">
        <f t="shared" si="7"/>
        <v>0</v>
      </c>
    </row>
    <row r="36" spans="2:29" ht="18" x14ac:dyDescent="0.55000000000000004">
      <c r="B36" s="84" t="s">
        <v>66</v>
      </c>
      <c r="C36" s="85">
        <v>0</v>
      </c>
      <c r="D36" s="85">
        <v>0</v>
      </c>
      <c r="E36" s="85">
        <v>0</v>
      </c>
      <c r="F36" s="85">
        <v>0</v>
      </c>
      <c r="G36" s="85">
        <v>0</v>
      </c>
      <c r="H36" s="85">
        <v>0</v>
      </c>
      <c r="I36" s="85">
        <v>0</v>
      </c>
      <c r="J36" s="85">
        <v>0</v>
      </c>
      <c r="K36" s="85">
        <v>0</v>
      </c>
      <c r="L36" s="85">
        <v>0</v>
      </c>
      <c r="M36" s="85">
        <v>0</v>
      </c>
      <c r="N36" s="85">
        <v>0</v>
      </c>
      <c r="O36" s="85">
        <v>0</v>
      </c>
      <c r="P36" s="79"/>
      <c r="Q36" s="102">
        <f t="shared" si="8"/>
        <v>0</v>
      </c>
      <c r="R36" s="102">
        <f t="shared" si="0"/>
        <v>0</v>
      </c>
      <c r="S36" s="102">
        <f t="shared" si="0"/>
        <v>0</v>
      </c>
      <c r="T36" s="102">
        <f t="shared" si="0"/>
        <v>0</v>
      </c>
      <c r="U36" s="102">
        <f t="shared" si="1"/>
        <v>0</v>
      </c>
      <c r="V36" s="102">
        <f t="shared" si="2"/>
        <v>0</v>
      </c>
      <c r="W36" s="102">
        <f t="shared" si="3"/>
        <v>0</v>
      </c>
      <c r="X36" s="102">
        <f t="shared" si="4"/>
        <v>0</v>
      </c>
      <c r="Y36" s="102">
        <f t="shared" si="4"/>
        <v>0</v>
      </c>
      <c r="Z36" s="102">
        <f t="shared" si="5"/>
        <v>0</v>
      </c>
      <c r="AA36" s="102">
        <f t="shared" si="6"/>
        <v>0</v>
      </c>
      <c r="AB36" s="102">
        <f t="shared" si="7"/>
        <v>0</v>
      </c>
      <c r="AC36" s="102">
        <f t="shared" si="7"/>
        <v>0</v>
      </c>
    </row>
    <row r="37" spans="2:29" ht="18" x14ac:dyDescent="0.55000000000000004">
      <c r="B37" s="79"/>
      <c r="C37" s="79"/>
      <c r="D37" s="79"/>
      <c r="E37" s="79"/>
      <c r="F37" s="79"/>
      <c r="G37" s="79"/>
      <c r="H37" s="79"/>
      <c r="I37" s="79"/>
      <c r="J37" s="79"/>
      <c r="K37" s="79"/>
      <c r="L37" s="79"/>
      <c r="M37" s="79"/>
      <c r="N37" s="79"/>
      <c r="O37" s="79"/>
      <c r="P37" s="79"/>
      <c r="Q37" s="79"/>
    </row>
    <row r="38" spans="2:29" ht="18" x14ac:dyDescent="0.55000000000000004">
      <c r="B38" s="79"/>
      <c r="C38" s="79"/>
      <c r="D38" s="79"/>
      <c r="E38" s="79"/>
      <c r="F38" s="79"/>
      <c r="G38" s="79"/>
      <c r="H38" s="79"/>
      <c r="I38" s="79"/>
      <c r="J38" s="79"/>
      <c r="K38" s="79"/>
      <c r="L38" s="79"/>
      <c r="M38" s="79"/>
      <c r="N38" s="79"/>
      <c r="O38" s="79"/>
      <c r="P38" s="79"/>
      <c r="Q38" s="79"/>
      <c r="R38" s="79"/>
      <c r="S38" s="65"/>
      <c r="T38" s="65"/>
      <c r="U38" s="65"/>
      <c r="V38" s="65"/>
      <c r="W38" s="65"/>
    </row>
    <row r="39" spans="2:29" ht="21" x14ac:dyDescent="0.65">
      <c r="B39" s="78" t="s">
        <v>87</v>
      </c>
      <c r="C39" s="78"/>
      <c r="D39" s="78"/>
      <c r="E39" s="79"/>
      <c r="F39" s="79"/>
      <c r="G39" s="79"/>
      <c r="H39" s="79"/>
      <c r="I39" s="79"/>
      <c r="J39" s="79"/>
      <c r="K39" s="79"/>
      <c r="L39" s="79"/>
      <c r="M39" s="79"/>
      <c r="N39" s="79"/>
      <c r="O39" s="79"/>
      <c r="P39" s="79"/>
      <c r="Q39" s="79"/>
      <c r="R39" s="79"/>
      <c r="S39" s="65"/>
      <c r="T39" s="65"/>
      <c r="U39" s="65"/>
      <c r="V39" s="65"/>
      <c r="W39" s="65"/>
    </row>
    <row r="40" spans="2:29" ht="18" x14ac:dyDescent="0.55000000000000004">
      <c r="B40" s="79"/>
      <c r="C40" s="79"/>
      <c r="D40" s="79"/>
      <c r="E40" s="79"/>
      <c r="F40" s="79"/>
      <c r="G40" s="79"/>
      <c r="H40" s="79"/>
      <c r="I40" s="79"/>
      <c r="J40" s="79"/>
      <c r="K40" s="79"/>
      <c r="L40" s="79"/>
      <c r="M40" s="79"/>
      <c r="N40" s="79"/>
      <c r="O40" s="79"/>
      <c r="P40" s="79"/>
      <c r="Q40" s="79"/>
      <c r="R40" s="79"/>
      <c r="S40" s="65"/>
      <c r="T40" s="65"/>
      <c r="U40" s="65"/>
      <c r="V40" s="65"/>
      <c r="W40" s="65"/>
    </row>
    <row r="41" spans="2:29" ht="18" x14ac:dyDescent="0.55000000000000004">
      <c r="B41" s="81" t="s">
        <v>88</v>
      </c>
      <c r="C41" s="86">
        <f>SUMPRODUCT(C9:O21,C24:O36)</f>
        <v>6943.3000000000011</v>
      </c>
      <c r="D41" s="79"/>
      <c r="E41" s="79"/>
      <c r="F41" s="79"/>
      <c r="G41" s="79"/>
      <c r="H41" s="79"/>
      <c r="I41" s="79"/>
      <c r="J41" s="79"/>
      <c r="K41" s="79"/>
      <c r="L41" s="79"/>
      <c r="M41" s="79"/>
      <c r="N41" s="79"/>
      <c r="O41" s="79"/>
      <c r="P41" s="79"/>
      <c r="Q41" s="79"/>
      <c r="R41" s="79"/>
      <c r="S41" s="65"/>
      <c r="T41" s="65"/>
      <c r="U41" s="65"/>
      <c r="V41" s="65"/>
      <c r="W41" s="65"/>
    </row>
    <row r="42" spans="2:29" ht="18" x14ac:dyDescent="0.55000000000000004">
      <c r="B42" s="79"/>
      <c r="C42" s="79"/>
      <c r="D42" s="79"/>
      <c r="E42" s="79"/>
      <c r="F42" s="79"/>
      <c r="G42" s="79"/>
      <c r="H42" s="79"/>
      <c r="I42" s="79"/>
      <c r="J42" s="79"/>
      <c r="K42" s="79"/>
      <c r="L42" s="79"/>
      <c r="M42" s="79"/>
      <c r="N42" s="79"/>
      <c r="O42" s="79"/>
      <c r="P42" s="79"/>
      <c r="Q42" s="79"/>
      <c r="R42" s="79"/>
      <c r="S42" s="65"/>
      <c r="T42" s="65"/>
      <c r="U42" s="65"/>
      <c r="V42" s="65"/>
      <c r="W42" s="65"/>
    </row>
    <row r="43" spans="2:29" ht="21" x14ac:dyDescent="0.65">
      <c r="B43" s="115"/>
      <c r="C43" s="115"/>
      <c r="D43" s="79"/>
      <c r="E43" s="79"/>
      <c r="F43" s="79"/>
      <c r="G43" s="79"/>
      <c r="H43" s="79"/>
      <c r="I43" s="79"/>
      <c r="J43" s="79"/>
      <c r="K43" s="79"/>
      <c r="L43" s="79"/>
      <c r="M43" s="79"/>
      <c r="N43" s="79"/>
      <c r="O43" s="79"/>
      <c r="P43" s="79"/>
      <c r="Q43" s="79"/>
      <c r="R43" s="79"/>
      <c r="S43" s="65"/>
      <c r="T43" s="65"/>
      <c r="U43" s="65"/>
      <c r="V43" s="65"/>
      <c r="W43" s="65"/>
    </row>
    <row r="44" spans="2:29" ht="18" x14ac:dyDescent="0.55000000000000004">
      <c r="B44" s="81"/>
      <c r="C44" s="79"/>
      <c r="D44" s="79"/>
      <c r="E44" s="79"/>
      <c r="F44" s="79"/>
      <c r="G44" s="79"/>
      <c r="H44" s="79"/>
      <c r="I44" s="79"/>
      <c r="J44" s="79"/>
      <c r="K44" s="79"/>
      <c r="L44" s="79"/>
      <c r="M44" s="79"/>
      <c r="N44" s="79"/>
      <c r="O44" s="79"/>
      <c r="P44" s="79"/>
      <c r="Q44" s="79"/>
      <c r="R44" s="79"/>
      <c r="S44" s="65"/>
      <c r="T44" s="65"/>
      <c r="U44" s="65"/>
      <c r="V44" s="65"/>
      <c r="W44" s="65"/>
    </row>
    <row r="45" spans="2:29" ht="18" x14ac:dyDescent="0.55000000000000004">
      <c r="B45" s="81"/>
      <c r="C45" s="79"/>
      <c r="D45" s="79"/>
      <c r="E45" s="79"/>
      <c r="F45" s="79"/>
      <c r="G45" s="79"/>
      <c r="H45" s="79"/>
      <c r="I45" s="79"/>
      <c r="J45" s="79"/>
      <c r="K45" s="79"/>
      <c r="L45" s="79"/>
      <c r="M45" s="79"/>
      <c r="N45" s="79"/>
      <c r="O45" s="79"/>
      <c r="P45" s="79"/>
      <c r="Q45" s="79"/>
      <c r="R45" s="79"/>
    </row>
    <row r="46" spans="2:29" ht="18" x14ac:dyDescent="0.55000000000000004">
      <c r="B46" s="130" t="s">
        <v>89</v>
      </c>
      <c r="C46" s="128"/>
      <c r="D46" s="128"/>
      <c r="E46" s="128"/>
      <c r="F46" s="128"/>
      <c r="G46" s="128"/>
      <c r="H46" s="128"/>
      <c r="I46" s="128"/>
      <c r="J46" s="128"/>
      <c r="K46" s="128"/>
      <c r="L46"/>
      <c r="M46" s="79"/>
      <c r="N46" s="79"/>
      <c r="O46" s="79"/>
      <c r="P46" s="79"/>
      <c r="Q46" s="79"/>
      <c r="R46" s="79"/>
    </row>
    <row r="47" spans="2:29" ht="18" customHeight="1" x14ac:dyDescent="0.55000000000000004">
      <c r="B47" s="76" t="s">
        <v>33</v>
      </c>
      <c r="C47" s="76" t="s">
        <v>35</v>
      </c>
      <c r="D47" s="76" t="s">
        <v>94</v>
      </c>
      <c r="E47" s="76"/>
      <c r="F47" s="76" t="s">
        <v>95</v>
      </c>
      <c r="G47" s="76"/>
      <c r="H47" s="76" t="s">
        <v>9</v>
      </c>
      <c r="I47" s="76"/>
      <c r="J47" s="76" t="s">
        <v>96</v>
      </c>
      <c r="K47"/>
      <c r="L47"/>
      <c r="M47" s="79"/>
      <c r="N47" s="79"/>
      <c r="O47" s="79"/>
      <c r="P47" s="79"/>
      <c r="Q47" s="79"/>
      <c r="R47" s="79"/>
    </row>
    <row r="48" spans="2:29" ht="18" x14ac:dyDescent="0.55000000000000004">
      <c r="B48" s="91" t="s">
        <v>542</v>
      </c>
      <c r="C48"/>
      <c r="D48"/>
      <c r="E48"/>
      <c r="F48"/>
      <c r="G48"/>
      <c r="H48"/>
      <c r="I48"/>
      <c r="J48"/>
      <c r="K48"/>
      <c r="L48"/>
      <c r="M48" s="79"/>
      <c r="N48" s="79"/>
      <c r="O48" s="79"/>
      <c r="P48" s="79"/>
      <c r="Q48" s="79"/>
      <c r="R48" s="79"/>
    </row>
    <row r="49" spans="2:18" ht="18" x14ac:dyDescent="0.55000000000000004">
      <c r="B49" s="76" t="s">
        <v>39</v>
      </c>
      <c r="C49" s="92" t="s">
        <v>40</v>
      </c>
      <c r="D49" s="97">
        <f>SUM(C24:O24)-SUM(C24:C36)</f>
        <v>200</v>
      </c>
      <c r="E49"/>
      <c r="F49" s="93" t="s">
        <v>90</v>
      </c>
      <c r="G49"/>
      <c r="H49" s="94">
        <v>200</v>
      </c>
      <c r="I49"/>
      <c r="J49" s="95" t="s">
        <v>97</v>
      </c>
      <c r="K49"/>
      <c r="L49"/>
      <c r="M49" s="79"/>
      <c r="N49" s="79"/>
      <c r="O49" s="79"/>
      <c r="P49" s="79"/>
      <c r="Q49" s="79"/>
      <c r="R49" s="79"/>
    </row>
    <row r="50" spans="2:18" ht="18" x14ac:dyDescent="0.55000000000000004">
      <c r="B50" s="76" t="s">
        <v>42</v>
      </c>
      <c r="C50" s="92" t="s">
        <v>43</v>
      </c>
      <c r="D50" s="97">
        <f>SUM('Section 2-LP model formulation'!C25:O25)-SUM(D24:D36)</f>
        <v>180</v>
      </c>
      <c r="E50"/>
      <c r="F50" s="93" t="s">
        <v>90</v>
      </c>
      <c r="G50"/>
      <c r="H50" s="94">
        <v>180</v>
      </c>
      <c r="I50"/>
      <c r="J50" s="95" t="s">
        <v>98</v>
      </c>
      <c r="K50"/>
      <c r="L50"/>
      <c r="M50" s="79"/>
      <c r="N50" s="79"/>
      <c r="O50" s="79"/>
      <c r="P50" s="79"/>
      <c r="Q50" s="79"/>
      <c r="R50" s="79"/>
    </row>
    <row r="51" spans="2:18" ht="18" x14ac:dyDescent="0.55000000000000004">
      <c r="B51" s="76" t="s">
        <v>44</v>
      </c>
      <c r="C51" s="92" t="s">
        <v>45</v>
      </c>
      <c r="D51" s="97">
        <f>SUM(C26:O26)-SUM(E24:E36)</f>
        <v>170</v>
      </c>
      <c r="E51"/>
      <c r="F51" s="93" t="s">
        <v>90</v>
      </c>
      <c r="G51"/>
      <c r="H51" s="94">
        <v>170</v>
      </c>
      <c r="I51"/>
      <c r="J51" s="95" t="s">
        <v>99</v>
      </c>
      <c r="K51"/>
      <c r="L51"/>
      <c r="M51" s="79"/>
      <c r="N51" s="79"/>
      <c r="O51" s="79"/>
      <c r="P51" s="79"/>
      <c r="Q51" s="79"/>
      <c r="R51" s="79"/>
    </row>
    <row r="52" spans="2:18" ht="18" x14ac:dyDescent="0.55000000000000004">
      <c r="B52" s="76" t="s">
        <v>46</v>
      </c>
      <c r="C52" s="92" t="s">
        <v>47</v>
      </c>
      <c r="D52" s="97">
        <f>SUM(C27:O27)-SUM(F24:F36)</f>
        <v>0</v>
      </c>
      <c r="E52"/>
      <c r="F52" s="93" t="s">
        <v>90</v>
      </c>
      <c r="G52"/>
      <c r="H52" s="94">
        <v>130</v>
      </c>
      <c r="I52"/>
      <c r="J52" s="95" t="s">
        <v>100</v>
      </c>
      <c r="K52"/>
      <c r="L52"/>
      <c r="M52" s="79"/>
      <c r="N52" s="79"/>
      <c r="O52" s="79"/>
      <c r="P52" s="79"/>
      <c r="Q52" s="79"/>
      <c r="R52" s="79"/>
    </row>
    <row r="53" spans="2:18" ht="18" customHeight="1" x14ac:dyDescent="0.55000000000000004">
      <c r="B53" s="76" t="s">
        <v>48</v>
      </c>
      <c r="C53" s="92" t="s">
        <v>49</v>
      </c>
      <c r="D53" s="97">
        <f>SUM(C28:O28)-SUM(G24:G36)</f>
        <v>0</v>
      </c>
      <c r="E53"/>
      <c r="F53" s="93" t="s">
        <v>90</v>
      </c>
      <c r="G53"/>
      <c r="H53" s="94">
        <v>120</v>
      </c>
      <c r="I53"/>
      <c r="J53" s="95" t="s">
        <v>101</v>
      </c>
      <c r="K53"/>
      <c r="L53"/>
      <c r="M53" s="79"/>
      <c r="N53" s="79"/>
      <c r="O53" s="79"/>
      <c r="P53" s="79"/>
      <c r="Q53" s="79"/>
      <c r="R53" s="79"/>
    </row>
    <row r="54" spans="2:18" ht="18" x14ac:dyDescent="0.55000000000000004">
      <c r="B54"/>
      <c r="C54"/>
      <c r="D54"/>
      <c r="E54"/>
      <c r="F54"/>
      <c r="G54"/>
      <c r="H54"/>
      <c r="I54"/>
      <c r="J54"/>
      <c r="K54"/>
      <c r="L54"/>
      <c r="M54" s="79"/>
      <c r="N54" s="79"/>
      <c r="O54" s="79"/>
      <c r="P54" s="79"/>
      <c r="Q54" s="79"/>
      <c r="R54" s="79"/>
    </row>
    <row r="55" spans="2:18" ht="18" x14ac:dyDescent="0.55000000000000004">
      <c r="B55" s="91" t="s">
        <v>544</v>
      </c>
      <c r="C55"/>
      <c r="D55"/>
      <c r="E55"/>
      <c r="F55"/>
      <c r="G55"/>
      <c r="H55"/>
      <c r="I55"/>
      <c r="J55"/>
      <c r="K55"/>
      <c r="L55"/>
      <c r="M55" s="79"/>
      <c r="N55" s="79"/>
      <c r="O55" s="79"/>
      <c r="P55" s="79"/>
      <c r="Q55" s="79"/>
      <c r="R55" s="79"/>
    </row>
    <row r="56" spans="2:18" ht="18" x14ac:dyDescent="0.55000000000000004">
      <c r="B56" s="76" t="s">
        <v>50</v>
      </c>
      <c r="C56" s="92" t="s">
        <v>51</v>
      </c>
      <c r="D56" s="97">
        <f>SUM(C29:O29)-SUM(H24:H36)</f>
        <v>0</v>
      </c>
      <c r="E56" s="96"/>
      <c r="F56" s="93" t="s">
        <v>7</v>
      </c>
      <c r="G56"/>
      <c r="H56" s="94">
        <v>0</v>
      </c>
      <c r="I56"/>
      <c r="J56" s="95" t="s">
        <v>102</v>
      </c>
      <c r="K56"/>
      <c r="L56"/>
      <c r="M56" s="79"/>
      <c r="N56" s="79"/>
      <c r="O56" s="79"/>
      <c r="P56" s="79"/>
      <c r="Q56" s="79"/>
      <c r="R56" s="79"/>
    </row>
    <row r="57" spans="2:18" ht="18" x14ac:dyDescent="0.55000000000000004">
      <c r="B57" s="76" t="s">
        <v>53</v>
      </c>
      <c r="C57" s="92" t="s">
        <v>54</v>
      </c>
      <c r="D57" s="97">
        <f>SUM(C30:O30)-SUM(I24:I36)</f>
        <v>0</v>
      </c>
      <c r="E57" s="96"/>
      <c r="F57" s="93" t="s">
        <v>7</v>
      </c>
      <c r="G57"/>
      <c r="H57" s="94">
        <v>0</v>
      </c>
      <c r="I57"/>
      <c r="J57" s="95" t="s">
        <v>102</v>
      </c>
      <c r="K57"/>
      <c r="L57"/>
      <c r="M57" s="79"/>
      <c r="N57" s="79"/>
      <c r="O57" s="79"/>
      <c r="P57" s="79"/>
      <c r="Q57" s="79"/>
      <c r="R57" s="79"/>
    </row>
    <row r="58" spans="2:18" ht="18" customHeight="1" x14ac:dyDescent="0.55000000000000004">
      <c r="B58"/>
      <c r="C58"/>
      <c r="D58"/>
      <c r="E58"/>
      <c r="F58"/>
      <c r="G58"/>
      <c r="H58"/>
      <c r="I58"/>
      <c r="J58"/>
      <c r="K58"/>
      <c r="L58"/>
      <c r="M58" s="79"/>
      <c r="N58" s="79"/>
      <c r="O58" s="79"/>
      <c r="P58" s="79"/>
      <c r="Q58" s="79"/>
      <c r="R58" s="79"/>
    </row>
    <row r="59" spans="2:18" ht="18" x14ac:dyDescent="0.55000000000000004">
      <c r="B59" s="91" t="s">
        <v>543</v>
      </c>
      <c r="C59"/>
      <c r="D59"/>
      <c r="E59"/>
      <c r="F59"/>
      <c r="G59"/>
      <c r="H59"/>
      <c r="I59"/>
      <c r="J59"/>
      <c r="K59"/>
      <c r="L59"/>
      <c r="M59" s="79"/>
      <c r="N59" s="79"/>
      <c r="O59" s="79"/>
      <c r="P59" s="79"/>
      <c r="Q59" s="79"/>
      <c r="R59" s="79"/>
    </row>
    <row r="60" spans="2:18" ht="18" x14ac:dyDescent="0.55000000000000004">
      <c r="B60" s="76" t="s">
        <v>55</v>
      </c>
      <c r="C60" s="92" t="s">
        <v>56</v>
      </c>
      <c r="D60" s="97">
        <f>SUM(J24:J36)-SUM(C31:O31)</f>
        <v>150</v>
      </c>
      <c r="E60"/>
      <c r="F60" s="93" t="s">
        <v>103</v>
      </c>
      <c r="G60"/>
      <c r="H60" s="94">
        <v>150</v>
      </c>
      <c r="I60"/>
      <c r="J60" s="95" t="s">
        <v>104</v>
      </c>
      <c r="K60"/>
      <c r="L60"/>
      <c r="M60" s="79"/>
      <c r="N60" s="79"/>
      <c r="O60" s="79"/>
      <c r="P60" s="79"/>
      <c r="Q60" s="79"/>
      <c r="R60" s="79"/>
    </row>
    <row r="61" spans="2:18" ht="18" x14ac:dyDescent="0.55000000000000004">
      <c r="B61" s="76" t="s">
        <v>58</v>
      </c>
      <c r="C61" s="92" t="s">
        <v>59</v>
      </c>
      <c r="D61" s="97">
        <f>SUM(K24:K36)-SUM(C32:O32)</f>
        <v>120</v>
      </c>
      <c r="E61"/>
      <c r="F61" s="93" t="s">
        <v>103</v>
      </c>
      <c r="G61"/>
      <c r="H61" s="94">
        <v>120</v>
      </c>
      <c r="I61"/>
      <c r="J61" s="95" t="s">
        <v>105</v>
      </c>
      <c r="K61"/>
      <c r="L61"/>
      <c r="M61" s="79"/>
      <c r="N61" s="79"/>
      <c r="O61" s="79"/>
      <c r="P61" s="79"/>
      <c r="Q61" s="79"/>
      <c r="R61" s="79"/>
    </row>
    <row r="62" spans="2:18" x14ac:dyDescent="0.45">
      <c r="B62" s="76" t="s">
        <v>60</v>
      </c>
      <c r="C62" s="92" t="s">
        <v>61</v>
      </c>
      <c r="D62" s="97">
        <f>SUM(L24:L36)-SUM(C33:O33)</f>
        <v>100</v>
      </c>
      <c r="E62"/>
      <c r="F62" s="93" t="s">
        <v>103</v>
      </c>
      <c r="G62"/>
      <c r="H62" s="94">
        <v>100</v>
      </c>
      <c r="I62"/>
      <c r="J62" s="95" t="s">
        <v>106</v>
      </c>
      <c r="K62"/>
      <c r="L62"/>
    </row>
    <row r="63" spans="2:18" x14ac:dyDescent="0.45">
      <c r="B63" s="76" t="s">
        <v>62</v>
      </c>
      <c r="C63" s="92" t="s">
        <v>63</v>
      </c>
      <c r="D63" s="97">
        <f>SUM(M24:M36)-SUM(C34:O34)</f>
        <v>100</v>
      </c>
      <c r="E63"/>
      <c r="F63" s="93" t="s">
        <v>103</v>
      </c>
      <c r="G63"/>
      <c r="H63" s="94">
        <v>100</v>
      </c>
      <c r="I63"/>
      <c r="J63" s="95" t="s">
        <v>106</v>
      </c>
      <c r="K63"/>
      <c r="L63"/>
    </row>
    <row r="64" spans="2:18" x14ac:dyDescent="0.45">
      <c r="B64" s="76" t="s">
        <v>64</v>
      </c>
      <c r="C64" s="92" t="s">
        <v>65</v>
      </c>
      <c r="D64" s="97">
        <f>SUM(N24:N36)-SUM(C35:O35)</f>
        <v>55</v>
      </c>
      <c r="E64"/>
      <c r="F64" s="93" t="s">
        <v>103</v>
      </c>
      <c r="G64"/>
      <c r="H64" s="94">
        <v>55</v>
      </c>
      <c r="I64"/>
      <c r="J64" s="95" t="s">
        <v>107</v>
      </c>
      <c r="K64"/>
      <c r="L64"/>
    </row>
    <row r="65" spans="2:12" x14ac:dyDescent="0.45">
      <c r="B65" s="76" t="s">
        <v>66</v>
      </c>
      <c r="C65" s="92" t="s">
        <v>67</v>
      </c>
      <c r="D65" s="97">
        <f>SUM(O24:O36)-SUM(C36:O36)</f>
        <v>25</v>
      </c>
      <c r="E65"/>
      <c r="F65" s="93" t="s">
        <v>103</v>
      </c>
      <c r="G65"/>
      <c r="H65" s="94">
        <v>25</v>
      </c>
      <c r="I65"/>
      <c r="J65" s="95" t="s">
        <v>108</v>
      </c>
      <c r="K65"/>
      <c r="L65"/>
    </row>
  </sheetData>
  <mergeCells count="1">
    <mergeCell ref="B46:K46"/>
  </mergeCells>
  <phoneticPr fontId="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B16C9-51BD-47B8-AC2D-8B3CB9B1EADA}">
  <dimension ref="A1:Q194"/>
  <sheetViews>
    <sheetView showGridLines="0" zoomScale="97" zoomScaleNormal="97" workbookViewId="0">
      <selection activeCell="J48" sqref="J48"/>
    </sheetView>
  </sheetViews>
  <sheetFormatPr defaultRowHeight="9.75" x14ac:dyDescent="0.25"/>
  <cols>
    <col min="1" max="1" width="2.1796875" customWidth="1"/>
    <col min="2" max="2" width="6.26953125" bestFit="1" customWidth="1"/>
    <col min="3" max="3" width="37.81640625" customWidth="1"/>
    <col min="4" max="4" width="9.453125" customWidth="1"/>
    <col min="5" max="5" width="13.26953125" customWidth="1"/>
    <col min="6" max="6" width="11.1796875" bestFit="1" customWidth="1"/>
    <col min="7" max="7" width="16.7265625" customWidth="1"/>
    <col min="8" max="8" width="11.81640625" customWidth="1"/>
    <col min="14" max="14" width="11.81640625" customWidth="1"/>
    <col min="15" max="15" width="20.1796875" customWidth="1"/>
    <col min="16" max="16" width="11.453125" customWidth="1"/>
    <col min="17" max="17" width="10.36328125" customWidth="1"/>
  </cols>
  <sheetData>
    <row r="1" spans="1:17" x14ac:dyDescent="0.25">
      <c r="A1" s="103" t="s">
        <v>124</v>
      </c>
    </row>
    <row r="2" spans="1:17" x14ac:dyDescent="0.25">
      <c r="A2" s="103" t="s">
        <v>125</v>
      </c>
    </row>
    <row r="3" spans="1:17" x14ac:dyDescent="0.25">
      <c r="A3" s="103" t="s">
        <v>126</v>
      </c>
    </row>
    <row r="6" spans="1:17" ht="10.15" thickBot="1" x14ac:dyDescent="0.3">
      <c r="A6" t="s">
        <v>127</v>
      </c>
    </row>
    <row r="7" spans="1:17" x14ac:dyDescent="0.25">
      <c r="B7" s="106"/>
      <c r="C7" s="106"/>
      <c r="D7" s="106" t="s">
        <v>130</v>
      </c>
      <c r="E7" s="106" t="s">
        <v>132</v>
      </c>
      <c r="F7" s="106" t="s">
        <v>134</v>
      </c>
      <c r="G7" s="106" t="s">
        <v>136</v>
      </c>
      <c r="H7" s="106" t="s">
        <v>136</v>
      </c>
    </row>
    <row r="8" spans="1:17" ht="10.15" thickBot="1" x14ac:dyDescent="0.3">
      <c r="B8" s="107" t="s">
        <v>128</v>
      </c>
      <c r="C8" s="107" t="s">
        <v>129</v>
      </c>
      <c r="D8" s="107" t="s">
        <v>131</v>
      </c>
      <c r="E8" s="107" t="s">
        <v>133</v>
      </c>
      <c r="F8" s="107" t="s">
        <v>135</v>
      </c>
      <c r="G8" s="107" t="s">
        <v>137</v>
      </c>
      <c r="H8" s="107" t="s">
        <v>138</v>
      </c>
    </row>
    <row r="9" spans="1:17" x14ac:dyDescent="0.25">
      <c r="B9" s="104" t="s">
        <v>144</v>
      </c>
      <c r="C9" s="104" t="s">
        <v>145</v>
      </c>
      <c r="D9" s="104">
        <v>0</v>
      </c>
      <c r="E9" s="104">
        <v>0</v>
      </c>
      <c r="F9" s="104">
        <v>0</v>
      </c>
      <c r="G9" s="104">
        <v>1E+30</v>
      </c>
      <c r="H9" s="104">
        <v>0</v>
      </c>
    </row>
    <row r="10" spans="1:17" ht="12.75" x14ac:dyDescent="0.35">
      <c r="B10" s="104" t="s">
        <v>146</v>
      </c>
      <c r="C10" s="104" t="s">
        <v>147</v>
      </c>
      <c r="D10" s="104">
        <v>0</v>
      </c>
      <c r="E10" s="104">
        <v>-1.3999999999999879</v>
      </c>
      <c r="F10" s="104">
        <v>0</v>
      </c>
      <c r="G10" s="104">
        <v>1E+30</v>
      </c>
      <c r="H10" s="104">
        <v>1.3999999999999879</v>
      </c>
      <c r="L10" s="133" t="s">
        <v>514</v>
      </c>
      <c r="M10" s="133"/>
    </row>
    <row r="11" spans="1:17" x14ac:dyDescent="0.25">
      <c r="B11" s="104" t="s">
        <v>148</v>
      </c>
      <c r="C11" s="104" t="s">
        <v>149</v>
      </c>
      <c r="D11" s="104">
        <v>0</v>
      </c>
      <c r="E11" s="104">
        <v>6.2999999999999918</v>
      </c>
      <c r="F11" s="104">
        <v>0</v>
      </c>
      <c r="G11" s="104">
        <v>1E+30</v>
      </c>
      <c r="H11" s="104">
        <v>6.2999999999999918</v>
      </c>
      <c r="L11" s="108"/>
      <c r="M11" s="108" t="s">
        <v>130</v>
      </c>
      <c r="N11" s="108" t="s">
        <v>134</v>
      </c>
      <c r="O11" s="131" t="s">
        <v>508</v>
      </c>
      <c r="P11" s="108" t="s">
        <v>136</v>
      </c>
      <c r="Q11" s="108" t="s">
        <v>136</v>
      </c>
    </row>
    <row r="12" spans="1:17" x14ac:dyDescent="0.25">
      <c r="B12" s="104" t="s">
        <v>150</v>
      </c>
      <c r="C12" s="104" t="s">
        <v>151</v>
      </c>
      <c r="D12" s="104">
        <v>0</v>
      </c>
      <c r="E12" s="104">
        <v>6.2999999999999918</v>
      </c>
      <c r="F12" s="104">
        <v>0</v>
      </c>
      <c r="G12" s="104">
        <v>1E+30</v>
      </c>
      <c r="H12" s="104">
        <v>6.2999999999999918</v>
      </c>
      <c r="L12" s="108" t="s">
        <v>129</v>
      </c>
      <c r="M12" s="108" t="s">
        <v>131</v>
      </c>
      <c r="N12" s="108" t="s">
        <v>135</v>
      </c>
      <c r="O12" s="132"/>
      <c r="P12" s="108" t="s">
        <v>137</v>
      </c>
      <c r="Q12" s="108" t="s">
        <v>138</v>
      </c>
    </row>
    <row r="13" spans="1:17" x14ac:dyDescent="0.25">
      <c r="B13" s="104" t="s">
        <v>152</v>
      </c>
      <c r="C13" s="104" t="s">
        <v>153</v>
      </c>
      <c r="D13" s="104">
        <v>0</v>
      </c>
      <c r="E13" s="104">
        <v>6.2999999999999918</v>
      </c>
      <c r="F13" s="104">
        <v>0</v>
      </c>
      <c r="G13" s="104">
        <v>1E+30</v>
      </c>
      <c r="H13" s="104">
        <v>6.2999999999999918</v>
      </c>
      <c r="L13" s="109" t="s">
        <v>159</v>
      </c>
      <c r="M13" s="109">
        <v>80</v>
      </c>
      <c r="N13" s="109">
        <v>4.8999999999999986</v>
      </c>
      <c r="O13" s="109">
        <f>M13*N13</f>
        <v>391.99999999999989</v>
      </c>
      <c r="P13" s="109">
        <v>0.42000000000000171</v>
      </c>
      <c r="Q13" s="109">
        <v>0.42000000000000171</v>
      </c>
    </row>
    <row r="14" spans="1:17" x14ac:dyDescent="0.25">
      <c r="B14" s="104" t="s">
        <v>154</v>
      </c>
      <c r="C14" s="104" t="s">
        <v>155</v>
      </c>
      <c r="D14" s="104">
        <v>0</v>
      </c>
      <c r="E14" s="104">
        <v>4.1999999999999833</v>
      </c>
      <c r="F14" s="104">
        <v>6.58</v>
      </c>
      <c r="G14" s="104">
        <v>1E+30</v>
      </c>
      <c r="H14" s="104">
        <v>4.1999999999999833</v>
      </c>
      <c r="L14" s="109" t="s">
        <v>161</v>
      </c>
      <c r="M14" s="109">
        <v>120</v>
      </c>
      <c r="N14" s="109">
        <v>5.32</v>
      </c>
      <c r="O14" s="109">
        <f t="shared" ref="O14:O22" si="0">M14*N14</f>
        <v>638.40000000000009</v>
      </c>
      <c r="P14" s="109">
        <v>0.42000000000000171</v>
      </c>
      <c r="Q14" s="109">
        <v>0.42000000000000171</v>
      </c>
    </row>
    <row r="15" spans="1:17" x14ac:dyDescent="0.25">
      <c r="B15" s="104" t="s">
        <v>156</v>
      </c>
      <c r="C15" s="104" t="s">
        <v>157</v>
      </c>
      <c r="D15" s="104">
        <v>0</v>
      </c>
      <c r="E15" s="104">
        <v>3.0800000000000107</v>
      </c>
      <c r="F15" s="104">
        <v>5.74</v>
      </c>
      <c r="G15" s="104">
        <v>1E+30</v>
      </c>
      <c r="H15" s="104">
        <v>3.0800000000000107</v>
      </c>
      <c r="L15" s="109" t="s">
        <v>183</v>
      </c>
      <c r="M15" s="109">
        <v>180</v>
      </c>
      <c r="N15" s="109">
        <v>1.2600000000000016</v>
      </c>
      <c r="O15" s="109">
        <f t="shared" si="0"/>
        <v>226.8000000000003</v>
      </c>
      <c r="P15" s="109">
        <v>1.3999999999999879</v>
      </c>
      <c r="Q15" s="109">
        <v>0.98000000000002885</v>
      </c>
    </row>
    <row r="16" spans="1:17" x14ac:dyDescent="0.25">
      <c r="B16" s="104" t="s">
        <v>158</v>
      </c>
      <c r="C16" s="104" t="s">
        <v>159</v>
      </c>
      <c r="D16" s="104">
        <v>80</v>
      </c>
      <c r="E16" s="104">
        <v>0</v>
      </c>
      <c r="F16" s="104">
        <v>4.8999999999999986</v>
      </c>
      <c r="G16" s="104">
        <v>0.42000000000000171</v>
      </c>
      <c r="H16" s="104">
        <v>0.42000000000000171</v>
      </c>
      <c r="L16" s="109" t="s">
        <v>207</v>
      </c>
      <c r="M16" s="109">
        <v>45</v>
      </c>
      <c r="N16" s="109">
        <v>8.6800000000000033</v>
      </c>
      <c r="O16" s="109">
        <f t="shared" si="0"/>
        <v>390.60000000000014</v>
      </c>
      <c r="P16" s="109">
        <v>0.69999999999998863</v>
      </c>
      <c r="Q16" s="109">
        <v>0.69999999999998863</v>
      </c>
    </row>
    <row r="17" spans="2:17" x14ac:dyDescent="0.25">
      <c r="B17" s="104" t="s">
        <v>160</v>
      </c>
      <c r="C17" s="104" t="s">
        <v>161</v>
      </c>
      <c r="D17" s="104">
        <v>120</v>
      </c>
      <c r="E17" s="104">
        <v>0</v>
      </c>
      <c r="F17" s="104">
        <v>5.32</v>
      </c>
      <c r="G17" s="104">
        <v>0.42000000000000171</v>
      </c>
      <c r="H17" s="104">
        <v>0.42000000000000171</v>
      </c>
      <c r="L17" s="109" t="s">
        <v>217</v>
      </c>
      <c r="M17" s="109">
        <v>100</v>
      </c>
      <c r="N17" s="109">
        <v>10.5</v>
      </c>
      <c r="O17" s="109">
        <f t="shared" si="0"/>
        <v>1050</v>
      </c>
      <c r="P17" s="109">
        <v>0.69999999999998863</v>
      </c>
      <c r="Q17" s="109">
        <v>0.69999999999998863</v>
      </c>
    </row>
    <row r="18" spans="2:17" x14ac:dyDescent="0.25">
      <c r="B18" s="104" t="s">
        <v>162</v>
      </c>
      <c r="C18" s="104" t="s">
        <v>163</v>
      </c>
      <c r="D18" s="104">
        <v>0</v>
      </c>
      <c r="E18" s="104">
        <v>-22.679999999999971</v>
      </c>
      <c r="F18" s="104">
        <v>0</v>
      </c>
      <c r="G18" s="104">
        <v>1E+30</v>
      </c>
      <c r="H18" s="104">
        <v>22.679999999999971</v>
      </c>
      <c r="L18" s="109" t="s">
        <v>221</v>
      </c>
      <c r="M18" s="109">
        <v>25</v>
      </c>
      <c r="N18" s="109">
        <v>26.599999999999994</v>
      </c>
      <c r="O18" s="109">
        <f t="shared" si="0"/>
        <v>664.99999999999989</v>
      </c>
      <c r="P18" s="109">
        <v>2.379999999999967</v>
      </c>
      <c r="Q18" s="109">
        <v>2.379999999999967</v>
      </c>
    </row>
    <row r="19" spans="2:17" x14ac:dyDescent="0.25">
      <c r="B19" s="104" t="s">
        <v>164</v>
      </c>
      <c r="C19" s="104" t="s">
        <v>165</v>
      </c>
      <c r="D19" s="104">
        <v>0</v>
      </c>
      <c r="E19" s="104">
        <v>-4.2000000000000082</v>
      </c>
      <c r="F19" s="104">
        <v>0</v>
      </c>
      <c r="G19" s="104">
        <v>1E+30</v>
      </c>
      <c r="H19" s="104">
        <v>4.2000000000000082</v>
      </c>
      <c r="L19" s="109" t="s">
        <v>289</v>
      </c>
      <c r="M19" s="109">
        <v>45</v>
      </c>
      <c r="N19" s="109">
        <v>2.5199999999999818</v>
      </c>
      <c r="O19" s="109">
        <f t="shared" si="0"/>
        <v>113.39999999999918</v>
      </c>
      <c r="P19" s="109">
        <v>0.27999999999997272</v>
      </c>
      <c r="Q19" s="109">
        <v>0.27999999999997272</v>
      </c>
    </row>
    <row r="20" spans="2:17" x14ac:dyDescent="0.25">
      <c r="B20" s="104" t="s">
        <v>166</v>
      </c>
      <c r="C20" s="104" t="s">
        <v>167</v>
      </c>
      <c r="D20" s="104">
        <v>0</v>
      </c>
      <c r="E20" s="104">
        <v>-28.279999999999998</v>
      </c>
      <c r="F20" s="104">
        <v>0</v>
      </c>
      <c r="G20" s="104">
        <v>1E+30</v>
      </c>
      <c r="H20" s="104">
        <v>28.279999999999998</v>
      </c>
      <c r="L20" s="109" t="s">
        <v>315</v>
      </c>
      <c r="M20" s="109">
        <v>25</v>
      </c>
      <c r="N20" s="109">
        <v>2.2400000000000091</v>
      </c>
      <c r="O20" s="109">
        <f t="shared" si="0"/>
        <v>56.000000000000227</v>
      </c>
      <c r="P20" s="109">
        <v>0.27999999999997272</v>
      </c>
      <c r="Q20" s="109">
        <v>0.27999999999997272</v>
      </c>
    </row>
    <row r="21" spans="2:17" x14ac:dyDescent="0.25">
      <c r="B21" s="104" t="s">
        <v>168</v>
      </c>
      <c r="C21" s="104" t="s">
        <v>169</v>
      </c>
      <c r="D21" s="104">
        <v>0</v>
      </c>
      <c r="E21" s="104">
        <v>-20.300000000000004</v>
      </c>
      <c r="F21" s="104">
        <v>0</v>
      </c>
      <c r="G21" s="104">
        <v>1E+30</v>
      </c>
      <c r="H21" s="104">
        <v>20.300000000000004</v>
      </c>
      <c r="L21" s="110" t="s">
        <v>319</v>
      </c>
      <c r="M21" s="110">
        <v>100</v>
      </c>
      <c r="N21" s="110">
        <v>20.019999999999982</v>
      </c>
      <c r="O21" s="111">
        <f t="shared" si="0"/>
        <v>2001.9999999999982</v>
      </c>
      <c r="P21" s="110">
        <v>0.98000000000007503</v>
      </c>
      <c r="Q21" s="110">
        <v>2.379999999999967</v>
      </c>
    </row>
    <row r="22" spans="2:17" x14ac:dyDescent="0.25">
      <c r="B22" s="104" t="s">
        <v>170</v>
      </c>
      <c r="C22" s="104" t="s">
        <v>171</v>
      </c>
      <c r="D22" s="104">
        <v>0</v>
      </c>
      <c r="E22" s="104">
        <v>1.3999999999999879</v>
      </c>
      <c r="F22" s="104">
        <v>0</v>
      </c>
      <c r="G22" s="104">
        <v>1E+30</v>
      </c>
      <c r="H22" s="104">
        <v>1.3999999999999879</v>
      </c>
      <c r="L22" s="109" t="s">
        <v>323</v>
      </c>
      <c r="M22" s="109">
        <v>55</v>
      </c>
      <c r="N22" s="109">
        <v>25.620000000000005</v>
      </c>
      <c r="O22" s="109">
        <f t="shared" si="0"/>
        <v>1409.1000000000004</v>
      </c>
      <c r="P22" s="109">
        <v>1.8199999999999932</v>
      </c>
      <c r="Q22" s="109">
        <v>5.6000000000000227</v>
      </c>
    </row>
    <row r="23" spans="2:17" x14ac:dyDescent="0.25">
      <c r="B23" s="104" t="s">
        <v>172</v>
      </c>
      <c r="C23" s="104" t="s">
        <v>173</v>
      </c>
      <c r="D23" s="104">
        <v>0</v>
      </c>
      <c r="E23" s="104">
        <v>0</v>
      </c>
      <c r="F23" s="104">
        <v>0</v>
      </c>
      <c r="G23" s="104">
        <v>1E+30</v>
      </c>
      <c r="H23" s="104">
        <v>0</v>
      </c>
    </row>
    <row r="24" spans="2:17" x14ac:dyDescent="0.25">
      <c r="B24" s="104" t="s">
        <v>174</v>
      </c>
      <c r="C24" s="104" t="s">
        <v>175</v>
      </c>
      <c r="D24" s="104">
        <v>0</v>
      </c>
      <c r="E24" s="104">
        <v>7.699999999999978</v>
      </c>
      <c r="F24" s="104">
        <v>0</v>
      </c>
      <c r="G24" s="104">
        <v>1E+30</v>
      </c>
      <c r="H24" s="104">
        <v>7.699999999999978</v>
      </c>
    </row>
    <row r="25" spans="2:17" x14ac:dyDescent="0.25">
      <c r="B25" s="104" t="s">
        <v>176</v>
      </c>
      <c r="C25" s="104" t="s">
        <v>177</v>
      </c>
      <c r="D25" s="104">
        <v>0</v>
      </c>
      <c r="E25" s="104">
        <v>7.699999999999978</v>
      </c>
      <c r="F25" s="104">
        <v>0</v>
      </c>
      <c r="G25" s="104">
        <v>1E+30</v>
      </c>
      <c r="H25" s="104">
        <v>7.699999999999978</v>
      </c>
    </row>
    <row r="26" spans="2:17" x14ac:dyDescent="0.25">
      <c r="B26" s="104" t="s">
        <v>178</v>
      </c>
      <c r="C26" s="104" t="s">
        <v>179</v>
      </c>
      <c r="D26" s="104">
        <v>0</v>
      </c>
      <c r="E26" s="104">
        <v>7.699999999999978</v>
      </c>
      <c r="F26" s="104">
        <v>0</v>
      </c>
      <c r="G26" s="104">
        <v>1E+30</v>
      </c>
      <c r="H26" s="104">
        <v>7.699999999999978</v>
      </c>
    </row>
    <row r="27" spans="2:17" x14ac:dyDescent="0.25">
      <c r="B27" s="104" t="s">
        <v>180</v>
      </c>
      <c r="C27" s="104" t="s">
        <v>181</v>
      </c>
      <c r="D27" s="104">
        <v>0</v>
      </c>
      <c r="E27" s="104">
        <v>2.3799999999999706</v>
      </c>
      <c r="F27" s="104">
        <v>3.3599999999999994</v>
      </c>
      <c r="G27" s="104">
        <v>1E+30</v>
      </c>
      <c r="H27" s="104">
        <v>2.3799999999999706</v>
      </c>
    </row>
    <row r="28" spans="2:17" x14ac:dyDescent="0.25">
      <c r="B28" s="104" t="s">
        <v>182</v>
      </c>
      <c r="C28" s="104" t="s">
        <v>183</v>
      </c>
      <c r="D28" s="104">
        <v>180</v>
      </c>
      <c r="E28" s="104">
        <v>0</v>
      </c>
      <c r="F28" s="104">
        <v>1.2600000000000016</v>
      </c>
      <c r="G28" s="104">
        <v>1.3999999999999879</v>
      </c>
      <c r="H28" s="104">
        <v>0.98000000000002885</v>
      </c>
    </row>
    <row r="29" spans="2:17" x14ac:dyDescent="0.25">
      <c r="B29" s="104" t="s">
        <v>184</v>
      </c>
      <c r="C29" s="104" t="s">
        <v>185</v>
      </c>
      <c r="D29" s="104">
        <v>0</v>
      </c>
      <c r="E29" s="104">
        <v>-3.5000000000000107</v>
      </c>
      <c r="F29" s="104">
        <v>0</v>
      </c>
      <c r="G29" s="104">
        <v>1E+30</v>
      </c>
      <c r="H29" s="104">
        <v>3.5000000000000107</v>
      </c>
    </row>
    <row r="30" spans="2:17" x14ac:dyDescent="0.25">
      <c r="B30" s="104" t="s">
        <v>186</v>
      </c>
      <c r="C30" s="104" t="s">
        <v>187</v>
      </c>
      <c r="D30" s="104">
        <v>0</v>
      </c>
      <c r="E30" s="104">
        <v>-3.9200000000000124</v>
      </c>
      <c r="F30" s="104">
        <v>0</v>
      </c>
      <c r="G30" s="104">
        <v>1E+30</v>
      </c>
      <c r="H30" s="104">
        <v>3.9200000000000124</v>
      </c>
    </row>
    <row r="31" spans="2:17" x14ac:dyDescent="0.25">
      <c r="B31" s="104" t="s">
        <v>188</v>
      </c>
      <c r="C31" s="104" t="s">
        <v>189</v>
      </c>
      <c r="D31" s="104">
        <v>0</v>
      </c>
      <c r="E31" s="104">
        <v>-21.279999999999983</v>
      </c>
      <c r="F31" s="104">
        <v>0</v>
      </c>
      <c r="G31" s="104">
        <v>1E+30</v>
      </c>
      <c r="H31" s="104">
        <v>21.279999999999983</v>
      </c>
    </row>
    <row r="32" spans="2:17" x14ac:dyDescent="0.25">
      <c r="B32" s="104" t="s">
        <v>190</v>
      </c>
      <c r="C32" s="104" t="s">
        <v>191</v>
      </c>
      <c r="D32" s="104">
        <v>0</v>
      </c>
      <c r="E32" s="104">
        <v>-2.800000000000022</v>
      </c>
      <c r="F32" s="104">
        <v>0</v>
      </c>
      <c r="G32" s="104">
        <v>1E+30</v>
      </c>
      <c r="H32" s="104">
        <v>2.800000000000022</v>
      </c>
    </row>
    <row r="33" spans="2:8" x14ac:dyDescent="0.25">
      <c r="B33" s="104" t="s">
        <v>192</v>
      </c>
      <c r="C33" s="104" t="s">
        <v>193</v>
      </c>
      <c r="D33" s="104">
        <v>0</v>
      </c>
      <c r="E33" s="104">
        <v>-26.880000000000006</v>
      </c>
      <c r="F33" s="104">
        <v>0</v>
      </c>
      <c r="G33" s="104">
        <v>1E+30</v>
      </c>
      <c r="H33" s="104">
        <v>26.880000000000006</v>
      </c>
    </row>
    <row r="34" spans="2:8" x14ac:dyDescent="0.25">
      <c r="B34" s="104" t="s">
        <v>194</v>
      </c>
      <c r="C34" s="104" t="s">
        <v>195</v>
      </c>
      <c r="D34" s="104">
        <v>0</v>
      </c>
      <c r="E34" s="104">
        <v>-18.900000000000016</v>
      </c>
      <c r="F34" s="104">
        <v>0</v>
      </c>
      <c r="G34" s="104">
        <v>1E+30</v>
      </c>
      <c r="H34" s="104">
        <v>18.900000000000016</v>
      </c>
    </row>
    <row r="35" spans="2:8" x14ac:dyDescent="0.25">
      <c r="B35" s="104" t="s">
        <v>196</v>
      </c>
      <c r="C35" s="104" t="s">
        <v>197</v>
      </c>
      <c r="D35" s="104">
        <v>0</v>
      </c>
      <c r="E35" s="104">
        <v>-6.2999999999999918</v>
      </c>
      <c r="F35" s="104">
        <v>0</v>
      </c>
      <c r="G35" s="104">
        <v>1E+30</v>
      </c>
      <c r="H35" s="104">
        <v>6.2999999999999918</v>
      </c>
    </row>
    <row r="36" spans="2:8" x14ac:dyDescent="0.25">
      <c r="B36" s="104" t="s">
        <v>198</v>
      </c>
      <c r="C36" s="104" t="s">
        <v>199</v>
      </c>
      <c r="D36" s="104">
        <v>0</v>
      </c>
      <c r="E36" s="104">
        <v>-7.699999999999978</v>
      </c>
      <c r="F36" s="104">
        <v>0</v>
      </c>
      <c r="G36" s="104">
        <v>1E+30</v>
      </c>
      <c r="H36" s="104">
        <v>7.699999999999978</v>
      </c>
    </row>
    <row r="37" spans="2:8" x14ac:dyDescent="0.25">
      <c r="B37" s="104" t="s">
        <v>200</v>
      </c>
      <c r="C37" s="104" t="s">
        <v>201</v>
      </c>
      <c r="D37" s="104">
        <v>0</v>
      </c>
      <c r="E37" s="104">
        <v>0</v>
      </c>
      <c r="F37" s="104">
        <v>0</v>
      </c>
      <c r="G37" s="104">
        <v>1E+30</v>
      </c>
      <c r="H37" s="104">
        <v>0</v>
      </c>
    </row>
    <row r="38" spans="2:8" x14ac:dyDescent="0.25">
      <c r="B38" s="104" t="s">
        <v>202</v>
      </c>
      <c r="C38" s="104" t="s">
        <v>203</v>
      </c>
      <c r="D38" s="104">
        <v>0</v>
      </c>
      <c r="E38" s="104">
        <v>0</v>
      </c>
      <c r="F38" s="104">
        <v>0</v>
      </c>
      <c r="G38" s="104">
        <v>1E+30</v>
      </c>
      <c r="H38" s="104">
        <v>0</v>
      </c>
    </row>
    <row r="39" spans="2:8" x14ac:dyDescent="0.25">
      <c r="B39" s="104" t="s">
        <v>204</v>
      </c>
      <c r="C39" s="104" t="s">
        <v>205</v>
      </c>
      <c r="D39" s="104">
        <v>0</v>
      </c>
      <c r="E39" s="104">
        <v>0</v>
      </c>
      <c r="F39" s="104">
        <v>0</v>
      </c>
      <c r="G39" s="104">
        <v>1E+30</v>
      </c>
      <c r="H39" s="104">
        <v>0</v>
      </c>
    </row>
    <row r="40" spans="2:8" x14ac:dyDescent="0.25">
      <c r="B40" s="104" t="s">
        <v>206</v>
      </c>
      <c r="C40" s="104" t="s">
        <v>207</v>
      </c>
      <c r="D40" s="104">
        <v>45</v>
      </c>
      <c r="E40" s="104">
        <v>0</v>
      </c>
      <c r="F40" s="104">
        <v>8.6800000000000033</v>
      </c>
      <c r="G40" s="104">
        <v>0.69999999999998863</v>
      </c>
      <c r="H40" s="104">
        <v>0.69999999999998863</v>
      </c>
    </row>
    <row r="41" spans="2:8" x14ac:dyDescent="0.25">
      <c r="B41" s="104" t="s">
        <v>208</v>
      </c>
      <c r="C41" s="104" t="s">
        <v>209</v>
      </c>
      <c r="D41" s="104">
        <v>0</v>
      </c>
      <c r="E41" s="104">
        <v>2.1000000000000227</v>
      </c>
      <c r="F41" s="104">
        <v>11.060000000000002</v>
      </c>
      <c r="G41" s="104">
        <v>1E+30</v>
      </c>
      <c r="H41" s="104">
        <v>2.1000000000000227</v>
      </c>
    </row>
    <row r="42" spans="2:8" x14ac:dyDescent="0.25">
      <c r="B42" s="104" t="s">
        <v>210</v>
      </c>
      <c r="C42" s="104" t="s">
        <v>211</v>
      </c>
      <c r="D42" s="104">
        <v>0</v>
      </c>
      <c r="E42" s="104">
        <v>-11.199999999999989</v>
      </c>
      <c r="F42" s="104">
        <v>0</v>
      </c>
      <c r="G42" s="104">
        <v>1E+30</v>
      </c>
      <c r="H42" s="104">
        <v>11.199999999999989</v>
      </c>
    </row>
    <row r="43" spans="2:8" x14ac:dyDescent="0.25">
      <c r="B43" s="104" t="s">
        <v>212</v>
      </c>
      <c r="C43" s="104" t="s">
        <v>213</v>
      </c>
      <c r="D43" s="104">
        <v>0</v>
      </c>
      <c r="E43" s="104">
        <v>-11.619999999999992</v>
      </c>
      <c r="F43" s="104">
        <v>0</v>
      </c>
      <c r="G43" s="104">
        <v>1E+30</v>
      </c>
      <c r="H43" s="104">
        <v>11.619999999999992</v>
      </c>
    </row>
    <row r="44" spans="2:8" x14ac:dyDescent="0.25">
      <c r="B44" s="104" t="s">
        <v>214</v>
      </c>
      <c r="C44" s="104" t="s">
        <v>215</v>
      </c>
      <c r="D44" s="104">
        <v>0</v>
      </c>
      <c r="E44" s="104">
        <v>-28.979999999999961</v>
      </c>
      <c r="F44" s="104">
        <v>0</v>
      </c>
      <c r="G44" s="104">
        <v>1E+30</v>
      </c>
      <c r="H44" s="104">
        <v>28.979999999999961</v>
      </c>
    </row>
    <row r="45" spans="2:8" x14ac:dyDescent="0.25">
      <c r="B45" s="104" t="s">
        <v>216</v>
      </c>
      <c r="C45" s="104" t="s">
        <v>217</v>
      </c>
      <c r="D45" s="104">
        <v>100</v>
      </c>
      <c r="E45" s="104">
        <v>0</v>
      </c>
      <c r="F45" s="104">
        <v>10.5</v>
      </c>
      <c r="G45" s="104">
        <v>0.69999999999998863</v>
      </c>
      <c r="H45" s="104">
        <v>0.69999999999998863</v>
      </c>
    </row>
    <row r="46" spans="2:8" x14ac:dyDescent="0.25">
      <c r="B46" s="104" t="s">
        <v>218</v>
      </c>
      <c r="C46" s="104" t="s">
        <v>219</v>
      </c>
      <c r="D46" s="104">
        <v>0</v>
      </c>
      <c r="E46" s="104">
        <v>-34.579999999999984</v>
      </c>
      <c r="F46" s="104">
        <v>0</v>
      </c>
      <c r="G46" s="104">
        <v>1E+30</v>
      </c>
      <c r="H46" s="104">
        <v>34.579999999999984</v>
      </c>
    </row>
    <row r="47" spans="2:8" x14ac:dyDescent="0.25">
      <c r="B47" s="104" t="s">
        <v>220</v>
      </c>
      <c r="C47" s="104" t="s">
        <v>221</v>
      </c>
      <c r="D47" s="104">
        <v>25</v>
      </c>
      <c r="E47" s="104">
        <v>0</v>
      </c>
      <c r="F47" s="104">
        <v>26.599999999999994</v>
      </c>
      <c r="G47" s="104">
        <v>2.379999999999967</v>
      </c>
      <c r="H47" s="104">
        <v>2.379999999999967</v>
      </c>
    </row>
    <row r="48" spans="2:8" x14ac:dyDescent="0.25">
      <c r="B48" s="104" t="s">
        <v>222</v>
      </c>
      <c r="C48" s="104" t="s">
        <v>223</v>
      </c>
      <c r="D48" s="104">
        <v>0</v>
      </c>
      <c r="E48" s="104">
        <v>-6.2999999999999918</v>
      </c>
      <c r="F48" s="104">
        <v>0</v>
      </c>
      <c r="G48" s="104">
        <v>1E+30</v>
      </c>
      <c r="H48" s="104">
        <v>6.2999999999999918</v>
      </c>
    </row>
    <row r="49" spans="2:8" x14ac:dyDescent="0.25">
      <c r="B49" s="104" t="s">
        <v>224</v>
      </c>
      <c r="C49" s="104" t="s">
        <v>225</v>
      </c>
      <c r="D49" s="104">
        <v>0</v>
      </c>
      <c r="E49" s="104">
        <v>-7.699999999999978</v>
      </c>
      <c r="F49" s="104">
        <v>0</v>
      </c>
      <c r="G49" s="104">
        <v>1E+30</v>
      </c>
      <c r="H49" s="104">
        <v>7.699999999999978</v>
      </c>
    </row>
    <row r="50" spans="2:8" x14ac:dyDescent="0.25">
      <c r="B50" s="104" t="s">
        <v>226</v>
      </c>
      <c r="C50" s="104" t="s">
        <v>227</v>
      </c>
      <c r="D50" s="104">
        <v>0</v>
      </c>
      <c r="E50" s="104">
        <v>0</v>
      </c>
      <c r="F50" s="104">
        <v>0</v>
      </c>
      <c r="G50" s="104">
        <v>1E+30</v>
      </c>
      <c r="H50" s="104">
        <v>0</v>
      </c>
    </row>
    <row r="51" spans="2:8" x14ac:dyDescent="0.25">
      <c r="B51" s="104" t="s">
        <v>228</v>
      </c>
      <c r="C51" s="104" t="s">
        <v>229</v>
      </c>
      <c r="D51" s="104">
        <v>0</v>
      </c>
      <c r="E51" s="104">
        <v>0</v>
      </c>
      <c r="F51" s="104">
        <v>0</v>
      </c>
      <c r="G51" s="104">
        <v>1E+30</v>
      </c>
      <c r="H51" s="104">
        <v>0</v>
      </c>
    </row>
    <row r="52" spans="2:8" x14ac:dyDescent="0.25">
      <c r="B52" s="104" t="s">
        <v>230</v>
      </c>
      <c r="C52" s="104" t="s">
        <v>231</v>
      </c>
      <c r="D52" s="104">
        <v>0</v>
      </c>
      <c r="E52" s="104">
        <v>0</v>
      </c>
      <c r="F52" s="104">
        <v>0</v>
      </c>
      <c r="G52" s="104">
        <v>1E+30</v>
      </c>
      <c r="H52" s="104">
        <v>0</v>
      </c>
    </row>
    <row r="53" spans="2:8" x14ac:dyDescent="0.25">
      <c r="B53" s="104" t="s">
        <v>232</v>
      </c>
      <c r="C53" s="104" t="s">
        <v>233</v>
      </c>
      <c r="D53" s="104">
        <v>0</v>
      </c>
      <c r="E53" s="104">
        <v>35.97999999999999</v>
      </c>
      <c r="F53" s="104">
        <v>44.66</v>
      </c>
      <c r="G53" s="104">
        <v>1E+30</v>
      </c>
      <c r="H53" s="104">
        <v>35.97999999999999</v>
      </c>
    </row>
    <row r="54" spans="2:8" x14ac:dyDescent="0.25">
      <c r="B54" s="104" t="s">
        <v>234</v>
      </c>
      <c r="C54" s="104" t="s">
        <v>235</v>
      </c>
      <c r="D54" s="104">
        <v>0</v>
      </c>
      <c r="E54" s="104">
        <v>32.900000000000006</v>
      </c>
      <c r="F54" s="104">
        <v>41.859999999999985</v>
      </c>
      <c r="G54" s="104">
        <v>1E+30</v>
      </c>
      <c r="H54" s="104">
        <v>32.900000000000006</v>
      </c>
    </row>
    <row r="55" spans="2:8" x14ac:dyDescent="0.25">
      <c r="B55" s="104" t="s">
        <v>236</v>
      </c>
      <c r="C55" s="104" t="s">
        <v>237</v>
      </c>
      <c r="D55" s="104">
        <v>0</v>
      </c>
      <c r="E55" s="104">
        <v>-11.199999999999989</v>
      </c>
      <c r="F55" s="104">
        <v>0</v>
      </c>
      <c r="G55" s="104">
        <v>1E+30</v>
      </c>
      <c r="H55" s="104">
        <v>11.199999999999989</v>
      </c>
    </row>
    <row r="56" spans="2:8" x14ac:dyDescent="0.25">
      <c r="B56" s="104" t="s">
        <v>238</v>
      </c>
      <c r="C56" s="104" t="s">
        <v>239</v>
      </c>
      <c r="D56" s="104">
        <v>0</v>
      </c>
      <c r="E56" s="104">
        <v>-11.619999999999992</v>
      </c>
      <c r="F56" s="104">
        <v>0</v>
      </c>
      <c r="G56" s="104">
        <v>1E+30</v>
      </c>
      <c r="H56" s="104">
        <v>11.619999999999992</v>
      </c>
    </row>
    <row r="57" spans="2:8" x14ac:dyDescent="0.25">
      <c r="B57" s="104" t="s">
        <v>240</v>
      </c>
      <c r="C57" s="104" t="s">
        <v>241</v>
      </c>
      <c r="D57" s="104">
        <v>0</v>
      </c>
      <c r="E57" s="104">
        <v>-28.979999999999961</v>
      </c>
      <c r="F57" s="104">
        <v>0</v>
      </c>
      <c r="G57" s="104">
        <v>1E+30</v>
      </c>
      <c r="H57" s="104">
        <v>28.979999999999961</v>
      </c>
    </row>
    <row r="58" spans="2:8" x14ac:dyDescent="0.25">
      <c r="B58" s="104" t="s">
        <v>242</v>
      </c>
      <c r="C58" s="104" t="s">
        <v>243</v>
      </c>
      <c r="D58" s="104">
        <v>0</v>
      </c>
      <c r="E58" s="104">
        <v>-10.5</v>
      </c>
      <c r="F58" s="104">
        <v>0</v>
      </c>
      <c r="G58" s="104">
        <v>1E+30</v>
      </c>
      <c r="H58" s="104">
        <v>10.5</v>
      </c>
    </row>
    <row r="59" spans="2:8" x14ac:dyDescent="0.25">
      <c r="B59" s="104" t="s">
        <v>244</v>
      </c>
      <c r="C59" s="104" t="s">
        <v>245</v>
      </c>
      <c r="D59" s="104">
        <v>0</v>
      </c>
      <c r="E59" s="104">
        <v>-34.579999999999984</v>
      </c>
      <c r="F59" s="104">
        <v>0</v>
      </c>
      <c r="G59" s="104">
        <v>1E+30</v>
      </c>
      <c r="H59" s="104">
        <v>34.579999999999984</v>
      </c>
    </row>
    <row r="60" spans="2:8" x14ac:dyDescent="0.25">
      <c r="B60" s="104" t="s">
        <v>246</v>
      </c>
      <c r="C60" s="104" t="s">
        <v>247</v>
      </c>
      <c r="D60" s="104">
        <v>0</v>
      </c>
      <c r="E60" s="104">
        <v>-26.599999999999994</v>
      </c>
      <c r="F60" s="104">
        <v>0</v>
      </c>
      <c r="G60" s="104">
        <v>1E+30</v>
      </c>
      <c r="H60" s="104">
        <v>26.599999999999994</v>
      </c>
    </row>
    <row r="61" spans="2:8" x14ac:dyDescent="0.25">
      <c r="B61" s="104" t="s">
        <v>248</v>
      </c>
      <c r="C61" s="104" t="s">
        <v>249</v>
      </c>
      <c r="D61" s="104">
        <v>0</v>
      </c>
      <c r="E61" s="104">
        <v>-6.2999999999999918</v>
      </c>
      <c r="F61" s="104">
        <v>0</v>
      </c>
      <c r="G61" s="104">
        <v>1E+30</v>
      </c>
      <c r="H61" s="104">
        <v>6.2999999999999918</v>
      </c>
    </row>
    <row r="62" spans="2:8" x14ac:dyDescent="0.25">
      <c r="B62" s="104" t="s">
        <v>250</v>
      </c>
      <c r="C62" s="104" t="s">
        <v>251</v>
      </c>
      <c r="D62" s="104">
        <v>0</v>
      </c>
      <c r="E62" s="104">
        <v>-7.699999999999978</v>
      </c>
      <c r="F62" s="104">
        <v>0</v>
      </c>
      <c r="G62" s="104">
        <v>1E+30</v>
      </c>
      <c r="H62" s="104">
        <v>7.699999999999978</v>
      </c>
    </row>
    <row r="63" spans="2:8" x14ac:dyDescent="0.25">
      <c r="B63" s="104" t="s">
        <v>252</v>
      </c>
      <c r="C63" s="104" t="s">
        <v>253</v>
      </c>
      <c r="D63" s="104">
        <v>0</v>
      </c>
      <c r="E63" s="104">
        <v>0</v>
      </c>
      <c r="F63" s="104">
        <v>0</v>
      </c>
      <c r="G63" s="104">
        <v>1E+30</v>
      </c>
      <c r="H63" s="104">
        <v>0</v>
      </c>
    </row>
    <row r="64" spans="2:8" x14ac:dyDescent="0.25">
      <c r="B64" s="104" t="s">
        <v>254</v>
      </c>
      <c r="C64" s="104" t="s">
        <v>255</v>
      </c>
      <c r="D64" s="104">
        <v>0</v>
      </c>
      <c r="E64" s="104">
        <v>0</v>
      </c>
      <c r="F64" s="104">
        <v>0</v>
      </c>
      <c r="G64" s="104">
        <v>1E+30</v>
      </c>
      <c r="H64" s="104">
        <v>0</v>
      </c>
    </row>
    <row r="65" spans="2:8" x14ac:dyDescent="0.25">
      <c r="B65" s="104" t="s">
        <v>256</v>
      </c>
      <c r="C65" s="104" t="s">
        <v>257</v>
      </c>
      <c r="D65" s="104">
        <v>0</v>
      </c>
      <c r="E65" s="104">
        <v>0</v>
      </c>
      <c r="F65" s="104">
        <v>0</v>
      </c>
      <c r="G65" s="104">
        <v>1E+30</v>
      </c>
      <c r="H65" s="104">
        <v>0</v>
      </c>
    </row>
    <row r="66" spans="2:8" x14ac:dyDescent="0.25">
      <c r="B66" s="104" t="s">
        <v>258</v>
      </c>
      <c r="C66" s="104" t="s">
        <v>259</v>
      </c>
      <c r="D66" s="104">
        <v>0</v>
      </c>
      <c r="E66" s="104">
        <v>69.300000000000026</v>
      </c>
      <c r="F66" s="104">
        <v>77.980000000000018</v>
      </c>
      <c r="G66" s="104">
        <v>1E+30</v>
      </c>
      <c r="H66" s="104">
        <v>69.300000000000026</v>
      </c>
    </row>
    <row r="67" spans="2:8" x14ac:dyDescent="0.25">
      <c r="B67" s="104" t="s">
        <v>260</v>
      </c>
      <c r="C67" s="104" t="s">
        <v>261</v>
      </c>
      <c r="D67" s="104">
        <v>0</v>
      </c>
      <c r="E67" s="104">
        <v>67.340000000000046</v>
      </c>
      <c r="F67" s="104">
        <v>76.300000000000011</v>
      </c>
      <c r="G67" s="104">
        <v>1E+30</v>
      </c>
      <c r="H67" s="104">
        <v>67.340000000000046</v>
      </c>
    </row>
    <row r="68" spans="2:8" x14ac:dyDescent="0.25">
      <c r="B68" s="104" t="s">
        <v>262</v>
      </c>
      <c r="C68" s="104" t="s">
        <v>263</v>
      </c>
      <c r="D68" s="104">
        <v>0</v>
      </c>
      <c r="E68" s="104">
        <v>-11.199999999999989</v>
      </c>
      <c r="F68" s="104">
        <v>0</v>
      </c>
      <c r="G68" s="104">
        <v>1E+30</v>
      </c>
      <c r="H68" s="104">
        <v>11.199999999999989</v>
      </c>
    </row>
    <row r="69" spans="2:8" x14ac:dyDescent="0.25">
      <c r="B69" s="104" t="s">
        <v>264</v>
      </c>
      <c r="C69" s="104" t="s">
        <v>265</v>
      </c>
      <c r="D69" s="104">
        <v>0</v>
      </c>
      <c r="E69" s="104">
        <v>-11.619999999999992</v>
      </c>
      <c r="F69" s="104">
        <v>0</v>
      </c>
      <c r="G69" s="104">
        <v>1E+30</v>
      </c>
      <c r="H69" s="104">
        <v>11.619999999999992</v>
      </c>
    </row>
    <row r="70" spans="2:8" x14ac:dyDescent="0.25">
      <c r="B70" s="104" t="s">
        <v>266</v>
      </c>
      <c r="C70" s="104" t="s">
        <v>267</v>
      </c>
      <c r="D70" s="104">
        <v>0</v>
      </c>
      <c r="E70" s="104">
        <v>-28.979999999999961</v>
      </c>
      <c r="F70" s="104">
        <v>0</v>
      </c>
      <c r="G70" s="104">
        <v>1E+30</v>
      </c>
      <c r="H70" s="104">
        <v>28.979999999999961</v>
      </c>
    </row>
    <row r="71" spans="2:8" x14ac:dyDescent="0.25">
      <c r="B71" s="104" t="s">
        <v>268</v>
      </c>
      <c r="C71" s="104" t="s">
        <v>269</v>
      </c>
      <c r="D71" s="104">
        <v>0</v>
      </c>
      <c r="E71" s="104">
        <v>-10.5</v>
      </c>
      <c r="F71" s="104">
        <v>0</v>
      </c>
      <c r="G71" s="104">
        <v>1E+30</v>
      </c>
      <c r="H71" s="104">
        <v>10.5</v>
      </c>
    </row>
    <row r="72" spans="2:8" x14ac:dyDescent="0.25">
      <c r="B72" s="104" t="s">
        <v>270</v>
      </c>
      <c r="C72" s="104" t="s">
        <v>271</v>
      </c>
      <c r="D72" s="104">
        <v>0</v>
      </c>
      <c r="E72" s="104">
        <v>-34.579999999999984</v>
      </c>
      <c r="F72" s="104">
        <v>0</v>
      </c>
      <c r="G72" s="104">
        <v>1E+30</v>
      </c>
      <c r="H72" s="104">
        <v>34.579999999999984</v>
      </c>
    </row>
    <row r="73" spans="2:8" x14ac:dyDescent="0.25">
      <c r="B73" s="104" t="s">
        <v>272</v>
      </c>
      <c r="C73" s="104" t="s">
        <v>273</v>
      </c>
      <c r="D73" s="104">
        <v>0</v>
      </c>
      <c r="E73" s="104">
        <v>-26.599999999999994</v>
      </c>
      <c r="F73" s="104">
        <v>0</v>
      </c>
      <c r="G73" s="104">
        <v>1E+30</v>
      </c>
      <c r="H73" s="104">
        <v>26.599999999999994</v>
      </c>
    </row>
    <row r="74" spans="2:8" x14ac:dyDescent="0.25">
      <c r="B74" s="104" t="s">
        <v>274</v>
      </c>
      <c r="C74" s="104" t="s">
        <v>275</v>
      </c>
      <c r="D74" s="104">
        <v>0</v>
      </c>
      <c r="E74" s="104">
        <v>2.3800000000000168</v>
      </c>
      <c r="F74" s="104">
        <v>0</v>
      </c>
      <c r="G74" s="104">
        <v>1E+30</v>
      </c>
      <c r="H74" s="104">
        <v>2.3800000000000168</v>
      </c>
    </row>
    <row r="75" spans="2:8" x14ac:dyDescent="0.25">
      <c r="B75" s="104" t="s">
        <v>276</v>
      </c>
      <c r="C75" s="104" t="s">
        <v>277</v>
      </c>
      <c r="D75" s="104">
        <v>0</v>
      </c>
      <c r="E75" s="104">
        <v>0.98000000000002885</v>
      </c>
      <c r="F75" s="104">
        <v>0</v>
      </c>
      <c r="G75" s="104">
        <v>1E+30</v>
      </c>
      <c r="H75" s="104">
        <v>0.98000000000002885</v>
      </c>
    </row>
    <row r="76" spans="2:8" x14ac:dyDescent="0.25">
      <c r="B76" s="104" t="s">
        <v>278</v>
      </c>
      <c r="C76" s="104" t="s">
        <v>279</v>
      </c>
      <c r="D76" s="104">
        <v>0</v>
      </c>
      <c r="E76" s="104">
        <v>8.6800000000000068</v>
      </c>
      <c r="F76" s="104">
        <v>0</v>
      </c>
      <c r="G76" s="104">
        <v>1E+30</v>
      </c>
      <c r="H76" s="104">
        <v>8.6800000000000068</v>
      </c>
    </row>
    <row r="77" spans="2:8" x14ac:dyDescent="0.25">
      <c r="B77" s="104" t="s">
        <v>280</v>
      </c>
      <c r="C77" s="104" t="s">
        <v>281</v>
      </c>
      <c r="D77" s="104">
        <v>0</v>
      </c>
      <c r="E77" s="104">
        <v>8.6800000000000068</v>
      </c>
      <c r="F77" s="104">
        <v>0</v>
      </c>
      <c r="G77" s="104">
        <v>1E+30</v>
      </c>
      <c r="H77" s="104">
        <v>8.6800000000000068</v>
      </c>
    </row>
    <row r="78" spans="2:8" x14ac:dyDescent="0.25">
      <c r="B78" s="104" t="s">
        <v>282</v>
      </c>
      <c r="C78" s="104" t="s">
        <v>283</v>
      </c>
      <c r="D78" s="104">
        <v>0</v>
      </c>
      <c r="E78" s="104">
        <v>8.6800000000000068</v>
      </c>
      <c r="F78" s="104">
        <v>0</v>
      </c>
      <c r="G78" s="104">
        <v>1E+30</v>
      </c>
      <c r="H78" s="104">
        <v>8.6800000000000068</v>
      </c>
    </row>
    <row r="79" spans="2:8" x14ac:dyDescent="0.25">
      <c r="B79" s="104" t="s">
        <v>284</v>
      </c>
      <c r="C79" s="104" t="s">
        <v>285</v>
      </c>
      <c r="D79" s="104">
        <v>0</v>
      </c>
      <c r="E79" s="104">
        <v>0</v>
      </c>
      <c r="F79" s="104">
        <v>0</v>
      </c>
      <c r="G79" s="104">
        <v>1E+30</v>
      </c>
      <c r="H79" s="104">
        <v>0</v>
      </c>
    </row>
    <row r="80" spans="2:8" x14ac:dyDescent="0.25">
      <c r="B80" s="104" t="s">
        <v>286</v>
      </c>
      <c r="C80" s="104" t="s">
        <v>287</v>
      </c>
      <c r="D80" s="104">
        <v>0</v>
      </c>
      <c r="E80" s="104">
        <v>-0.27999999999997272</v>
      </c>
      <c r="F80" s="104">
        <v>0</v>
      </c>
      <c r="G80" s="104">
        <v>1E+30</v>
      </c>
      <c r="H80" s="104">
        <v>0.27999999999997272</v>
      </c>
    </row>
    <row r="81" spans="2:8" x14ac:dyDescent="0.25">
      <c r="B81" s="104" t="s">
        <v>288</v>
      </c>
      <c r="C81" s="104" t="s">
        <v>289</v>
      </c>
      <c r="D81" s="104">
        <v>45</v>
      </c>
      <c r="E81" s="104">
        <v>0</v>
      </c>
      <c r="F81" s="104">
        <v>2.5199999999999818</v>
      </c>
      <c r="G81" s="104">
        <v>0.27999999999997272</v>
      </c>
      <c r="H81" s="104">
        <v>0.27999999999997272</v>
      </c>
    </row>
    <row r="82" spans="2:8" x14ac:dyDescent="0.25">
      <c r="B82" s="104" t="s">
        <v>290</v>
      </c>
      <c r="C82" s="104" t="s">
        <v>291</v>
      </c>
      <c r="D82" s="104">
        <v>0</v>
      </c>
      <c r="E82" s="104">
        <v>5.4599999999999937</v>
      </c>
      <c r="F82" s="104">
        <v>8.3999999999999773</v>
      </c>
      <c r="G82" s="104">
        <v>1E+30</v>
      </c>
      <c r="H82" s="104">
        <v>5.4599999999999937</v>
      </c>
    </row>
    <row r="83" spans="2:8" x14ac:dyDescent="0.25">
      <c r="B83" s="104" t="s">
        <v>292</v>
      </c>
      <c r="C83" s="104" t="s">
        <v>293</v>
      </c>
      <c r="D83" s="104">
        <v>0</v>
      </c>
      <c r="E83" s="104">
        <v>0.98000000000007503</v>
      </c>
      <c r="F83" s="104">
        <v>21.28000000000003</v>
      </c>
      <c r="G83" s="104">
        <v>1E+30</v>
      </c>
      <c r="H83" s="104">
        <v>0.98000000000007503</v>
      </c>
    </row>
    <row r="84" spans="2:8" x14ac:dyDescent="0.25">
      <c r="B84" s="104" t="s">
        <v>294</v>
      </c>
      <c r="C84" s="104" t="s">
        <v>295</v>
      </c>
      <c r="D84" s="104">
        <v>0</v>
      </c>
      <c r="E84" s="104">
        <v>13.720000000000027</v>
      </c>
      <c r="F84" s="104">
        <v>15.54000000000002</v>
      </c>
      <c r="G84" s="104">
        <v>1E+30</v>
      </c>
      <c r="H84" s="104">
        <v>13.720000000000027</v>
      </c>
    </row>
    <row r="85" spans="2:8" x14ac:dyDescent="0.25">
      <c r="B85" s="104" t="s">
        <v>296</v>
      </c>
      <c r="C85" s="104" t="s">
        <v>297</v>
      </c>
      <c r="D85" s="104">
        <v>0</v>
      </c>
      <c r="E85" s="104">
        <v>1.8199999999999932</v>
      </c>
      <c r="F85" s="104">
        <v>27.71999999999997</v>
      </c>
      <c r="G85" s="104">
        <v>1E+30</v>
      </c>
      <c r="H85" s="104">
        <v>1.8199999999999932</v>
      </c>
    </row>
    <row r="86" spans="2:8" x14ac:dyDescent="0.25">
      <c r="B86" s="104" t="s">
        <v>298</v>
      </c>
      <c r="C86" s="104" t="s">
        <v>299</v>
      </c>
      <c r="D86" s="104">
        <v>0</v>
      </c>
      <c r="E86" s="104">
        <v>18.900000000000006</v>
      </c>
      <c r="F86" s="104">
        <v>36.819999999999993</v>
      </c>
      <c r="G86" s="104">
        <v>1E+30</v>
      </c>
      <c r="H86" s="104">
        <v>18.900000000000006</v>
      </c>
    </row>
    <row r="87" spans="2:8" x14ac:dyDescent="0.25">
      <c r="B87" s="104" t="s">
        <v>300</v>
      </c>
      <c r="C87" s="104" t="s">
        <v>301</v>
      </c>
      <c r="D87" s="104">
        <v>0</v>
      </c>
      <c r="E87" s="104">
        <v>2.6599999999999895</v>
      </c>
      <c r="F87" s="104">
        <v>0</v>
      </c>
      <c r="G87" s="104">
        <v>1E+30</v>
      </c>
      <c r="H87" s="104">
        <v>2.6599999999999895</v>
      </c>
    </row>
    <row r="88" spans="2:8" x14ac:dyDescent="0.25">
      <c r="B88" s="104" t="s">
        <v>302</v>
      </c>
      <c r="C88" s="104" t="s">
        <v>303</v>
      </c>
      <c r="D88" s="104">
        <v>0</v>
      </c>
      <c r="E88" s="104">
        <v>1.2600000000000016</v>
      </c>
      <c r="F88" s="104">
        <v>0</v>
      </c>
      <c r="G88" s="104">
        <v>1E+30</v>
      </c>
      <c r="H88" s="104">
        <v>1.2600000000000016</v>
      </c>
    </row>
    <row r="89" spans="2:8" x14ac:dyDescent="0.25">
      <c r="B89" s="104" t="s">
        <v>304</v>
      </c>
      <c r="C89" s="104" t="s">
        <v>305</v>
      </c>
      <c r="D89" s="104">
        <v>0</v>
      </c>
      <c r="E89" s="104">
        <v>8.9599999999999795</v>
      </c>
      <c r="F89" s="104">
        <v>0</v>
      </c>
      <c r="G89" s="104">
        <v>1E+30</v>
      </c>
      <c r="H89" s="104">
        <v>8.9599999999999795</v>
      </c>
    </row>
    <row r="90" spans="2:8" x14ac:dyDescent="0.25">
      <c r="B90" s="104" t="s">
        <v>306</v>
      </c>
      <c r="C90" s="104" t="s">
        <v>307</v>
      </c>
      <c r="D90" s="104">
        <v>0</v>
      </c>
      <c r="E90" s="104">
        <v>8.9599999999999795</v>
      </c>
      <c r="F90" s="104">
        <v>0</v>
      </c>
      <c r="G90" s="104">
        <v>1E+30</v>
      </c>
      <c r="H90" s="104">
        <v>8.9599999999999795</v>
      </c>
    </row>
    <row r="91" spans="2:8" x14ac:dyDescent="0.25">
      <c r="B91" s="104" t="s">
        <v>308</v>
      </c>
      <c r="C91" s="104" t="s">
        <v>309</v>
      </c>
      <c r="D91" s="104">
        <v>0</v>
      </c>
      <c r="E91" s="104">
        <v>8.9599999999999795</v>
      </c>
      <c r="F91" s="104">
        <v>0</v>
      </c>
      <c r="G91" s="104">
        <v>1E+30</v>
      </c>
      <c r="H91" s="104">
        <v>8.9599999999999795</v>
      </c>
    </row>
    <row r="92" spans="2:8" x14ac:dyDescent="0.25">
      <c r="B92" s="104" t="s">
        <v>310</v>
      </c>
      <c r="C92" s="104" t="s">
        <v>311</v>
      </c>
      <c r="D92" s="104">
        <v>0</v>
      </c>
      <c r="E92" s="104">
        <v>0.27999999999997272</v>
      </c>
      <c r="F92" s="104">
        <v>0</v>
      </c>
      <c r="G92" s="104">
        <v>1E+30</v>
      </c>
      <c r="H92" s="104">
        <v>0.27999999999997272</v>
      </c>
    </row>
    <row r="93" spans="2:8" x14ac:dyDescent="0.25">
      <c r="B93" s="104" t="s">
        <v>312</v>
      </c>
      <c r="C93" s="104" t="s">
        <v>313</v>
      </c>
      <c r="D93" s="104">
        <v>0</v>
      </c>
      <c r="E93" s="104">
        <v>0</v>
      </c>
      <c r="F93" s="104">
        <v>0</v>
      </c>
      <c r="G93" s="104">
        <v>1E+30</v>
      </c>
      <c r="H93" s="104">
        <v>0</v>
      </c>
    </row>
    <row r="94" spans="2:8" x14ac:dyDescent="0.25">
      <c r="B94" s="104" t="s">
        <v>314</v>
      </c>
      <c r="C94" s="104" t="s">
        <v>315</v>
      </c>
      <c r="D94" s="104">
        <v>25</v>
      </c>
      <c r="E94" s="104">
        <v>0</v>
      </c>
      <c r="F94" s="104">
        <v>2.2400000000000091</v>
      </c>
      <c r="G94" s="104">
        <v>0.27999999999997272</v>
      </c>
      <c r="H94" s="104">
        <v>0.27999999999997272</v>
      </c>
    </row>
    <row r="95" spans="2:8" x14ac:dyDescent="0.25">
      <c r="B95" s="104" t="s">
        <v>316</v>
      </c>
      <c r="C95" s="104" t="s">
        <v>317</v>
      </c>
      <c r="D95" s="104">
        <v>0</v>
      </c>
      <c r="E95" s="104">
        <v>5.3200000000000074</v>
      </c>
      <c r="F95" s="104">
        <v>7.9800000000000182</v>
      </c>
      <c r="G95" s="104">
        <v>1E+30</v>
      </c>
      <c r="H95" s="104">
        <v>5.3200000000000074</v>
      </c>
    </row>
    <row r="96" spans="2:8" x14ac:dyDescent="0.25">
      <c r="B96" s="104" t="s">
        <v>318</v>
      </c>
      <c r="C96" s="104" t="s">
        <v>319</v>
      </c>
      <c r="D96" s="104">
        <v>100</v>
      </c>
      <c r="E96" s="104">
        <v>0</v>
      </c>
      <c r="F96" s="104">
        <v>20.019999999999982</v>
      </c>
      <c r="G96" s="104">
        <v>0.98000000000007503</v>
      </c>
      <c r="H96" s="104">
        <v>2.379999999999967</v>
      </c>
    </row>
    <row r="97" spans="2:8" x14ac:dyDescent="0.25">
      <c r="B97" s="104" t="s">
        <v>320</v>
      </c>
      <c r="C97" s="104" t="s">
        <v>321</v>
      </c>
      <c r="D97" s="104">
        <v>0</v>
      </c>
      <c r="E97" s="104">
        <v>15.539999999999964</v>
      </c>
      <c r="F97" s="104">
        <v>17.079999999999984</v>
      </c>
      <c r="G97" s="104">
        <v>1E+30</v>
      </c>
      <c r="H97" s="104">
        <v>15.539999999999964</v>
      </c>
    </row>
    <row r="98" spans="2:8" x14ac:dyDescent="0.25">
      <c r="B98" s="104" t="s">
        <v>322</v>
      </c>
      <c r="C98" s="104" t="s">
        <v>323</v>
      </c>
      <c r="D98" s="104">
        <v>55</v>
      </c>
      <c r="E98" s="104">
        <v>0</v>
      </c>
      <c r="F98" s="104">
        <v>25.620000000000005</v>
      </c>
      <c r="G98" s="104">
        <v>1.8199999999999932</v>
      </c>
      <c r="H98" s="104">
        <v>5.6000000000000227</v>
      </c>
    </row>
    <row r="99" spans="2:8" x14ac:dyDescent="0.25">
      <c r="B99" s="104" t="s">
        <v>324</v>
      </c>
      <c r="C99" s="104" t="s">
        <v>325</v>
      </c>
      <c r="D99" s="104">
        <v>0</v>
      </c>
      <c r="E99" s="104">
        <v>21.700000000000017</v>
      </c>
      <c r="F99" s="104">
        <v>39.340000000000032</v>
      </c>
      <c r="G99" s="104">
        <v>1E+30</v>
      </c>
      <c r="H99" s="104">
        <v>21.700000000000017</v>
      </c>
    </row>
    <row r="100" spans="2:8" x14ac:dyDescent="0.25">
      <c r="B100" s="104" t="s">
        <v>326</v>
      </c>
      <c r="C100" s="104" t="s">
        <v>327</v>
      </c>
      <c r="D100" s="104">
        <v>0</v>
      </c>
      <c r="E100" s="104">
        <v>4.8999999999999986</v>
      </c>
      <c r="F100" s="104">
        <v>0</v>
      </c>
      <c r="G100" s="104">
        <v>1E+30</v>
      </c>
      <c r="H100" s="104">
        <v>4.8999999999999986</v>
      </c>
    </row>
    <row r="101" spans="2:8" x14ac:dyDescent="0.25">
      <c r="B101" s="104" t="s">
        <v>328</v>
      </c>
      <c r="C101" s="104" t="s">
        <v>329</v>
      </c>
      <c r="D101" s="104">
        <v>0</v>
      </c>
      <c r="E101" s="104">
        <v>3.5000000000000107</v>
      </c>
      <c r="F101" s="104">
        <v>0</v>
      </c>
      <c r="G101" s="104">
        <v>1E+30</v>
      </c>
      <c r="H101" s="104">
        <v>3.5000000000000107</v>
      </c>
    </row>
    <row r="102" spans="2:8" x14ac:dyDescent="0.25">
      <c r="B102" s="104" t="s">
        <v>330</v>
      </c>
      <c r="C102" s="104" t="s">
        <v>331</v>
      </c>
      <c r="D102" s="104">
        <v>0</v>
      </c>
      <c r="E102" s="104">
        <v>11.199999999999989</v>
      </c>
      <c r="F102" s="104">
        <v>0</v>
      </c>
      <c r="G102" s="104">
        <v>1E+30</v>
      </c>
      <c r="H102" s="104">
        <v>11.199999999999989</v>
      </c>
    </row>
    <row r="103" spans="2:8" x14ac:dyDescent="0.25">
      <c r="B103" s="104" t="s">
        <v>332</v>
      </c>
      <c r="C103" s="104" t="s">
        <v>333</v>
      </c>
      <c r="D103" s="104">
        <v>0</v>
      </c>
      <c r="E103" s="104">
        <v>11.199999999999989</v>
      </c>
      <c r="F103" s="104">
        <v>0</v>
      </c>
      <c r="G103" s="104">
        <v>1E+30</v>
      </c>
      <c r="H103" s="104">
        <v>11.199999999999989</v>
      </c>
    </row>
    <row r="104" spans="2:8" x14ac:dyDescent="0.25">
      <c r="B104" s="104" t="s">
        <v>334</v>
      </c>
      <c r="C104" s="104" t="s">
        <v>335</v>
      </c>
      <c r="D104" s="104">
        <v>0</v>
      </c>
      <c r="E104" s="104">
        <v>11.199999999999989</v>
      </c>
      <c r="F104" s="104">
        <v>0</v>
      </c>
      <c r="G104" s="104">
        <v>1E+30</v>
      </c>
      <c r="H104" s="104">
        <v>11.199999999999989</v>
      </c>
    </row>
    <row r="105" spans="2:8" x14ac:dyDescent="0.25">
      <c r="B105" s="104" t="s">
        <v>336</v>
      </c>
      <c r="C105" s="104" t="s">
        <v>337</v>
      </c>
      <c r="D105" s="104">
        <v>0</v>
      </c>
      <c r="E105" s="104">
        <v>2.5199999999999818</v>
      </c>
      <c r="F105" s="104">
        <v>0</v>
      </c>
      <c r="G105" s="104">
        <v>1E+30</v>
      </c>
      <c r="H105" s="104">
        <v>2.5199999999999818</v>
      </c>
    </row>
    <row r="106" spans="2:8" x14ac:dyDescent="0.25">
      <c r="B106" s="104" t="s">
        <v>338</v>
      </c>
      <c r="C106" s="104" t="s">
        <v>339</v>
      </c>
      <c r="D106" s="104">
        <v>0</v>
      </c>
      <c r="E106" s="104">
        <v>2.2400000000000091</v>
      </c>
      <c r="F106" s="104">
        <v>0</v>
      </c>
      <c r="G106" s="104">
        <v>1E+30</v>
      </c>
      <c r="H106" s="104">
        <v>2.2400000000000091</v>
      </c>
    </row>
    <row r="107" spans="2:8" x14ac:dyDescent="0.25">
      <c r="B107" s="104" t="s">
        <v>340</v>
      </c>
      <c r="C107" s="104" t="s">
        <v>341</v>
      </c>
      <c r="D107" s="104">
        <v>0</v>
      </c>
      <c r="E107" s="104">
        <v>0</v>
      </c>
      <c r="F107" s="104">
        <v>0</v>
      </c>
      <c r="G107" s="104">
        <v>1E+30</v>
      </c>
      <c r="H107" s="104">
        <v>0</v>
      </c>
    </row>
    <row r="108" spans="2:8" x14ac:dyDescent="0.25">
      <c r="B108" s="104" t="s">
        <v>342</v>
      </c>
      <c r="C108" s="104" t="s">
        <v>343</v>
      </c>
      <c r="D108" s="104">
        <v>0</v>
      </c>
      <c r="E108" s="104">
        <v>-0.42000000000000171</v>
      </c>
      <c r="F108" s="104">
        <v>0</v>
      </c>
      <c r="G108" s="104">
        <v>1E+30</v>
      </c>
      <c r="H108" s="104">
        <v>0.42000000000000171</v>
      </c>
    </row>
    <row r="109" spans="2:8" x14ac:dyDescent="0.25">
      <c r="B109" s="104" t="s">
        <v>344</v>
      </c>
      <c r="C109" s="104" t="s">
        <v>345</v>
      </c>
      <c r="D109" s="104">
        <v>0</v>
      </c>
      <c r="E109" s="104">
        <v>-17.779999999999973</v>
      </c>
      <c r="F109" s="104">
        <v>0</v>
      </c>
      <c r="G109" s="104">
        <v>1E+30</v>
      </c>
      <c r="H109" s="104">
        <v>17.779999999999973</v>
      </c>
    </row>
    <row r="110" spans="2:8" x14ac:dyDescent="0.25">
      <c r="B110" s="104" t="s">
        <v>346</v>
      </c>
      <c r="C110" s="104" t="s">
        <v>347</v>
      </c>
      <c r="D110" s="104">
        <v>0</v>
      </c>
      <c r="E110" s="104">
        <v>0.69999999999998863</v>
      </c>
      <c r="F110" s="104">
        <v>0</v>
      </c>
      <c r="G110" s="104">
        <v>1E+30</v>
      </c>
      <c r="H110" s="104">
        <v>0.69999999999998863</v>
      </c>
    </row>
    <row r="111" spans="2:8" x14ac:dyDescent="0.25">
      <c r="B111" s="104" t="s">
        <v>348</v>
      </c>
      <c r="C111" s="104" t="s">
        <v>349</v>
      </c>
      <c r="D111" s="104">
        <v>0</v>
      </c>
      <c r="E111" s="104">
        <v>-23.379999999999995</v>
      </c>
      <c r="F111" s="104">
        <v>0</v>
      </c>
      <c r="G111" s="104">
        <v>1E+30</v>
      </c>
      <c r="H111" s="104">
        <v>23.379999999999995</v>
      </c>
    </row>
    <row r="112" spans="2:8" x14ac:dyDescent="0.25">
      <c r="B112" s="104" t="s">
        <v>350</v>
      </c>
      <c r="C112" s="104" t="s">
        <v>351</v>
      </c>
      <c r="D112" s="104">
        <v>0</v>
      </c>
      <c r="E112" s="104">
        <v>-15.400000000000006</v>
      </c>
      <c r="F112" s="104">
        <v>0</v>
      </c>
      <c r="G112" s="104">
        <v>1E+30</v>
      </c>
      <c r="H112" s="104">
        <v>15.400000000000006</v>
      </c>
    </row>
    <row r="113" spans="2:8" x14ac:dyDescent="0.25">
      <c r="B113" s="104" t="s">
        <v>352</v>
      </c>
      <c r="C113" s="104" t="s">
        <v>353</v>
      </c>
      <c r="D113" s="104">
        <v>0</v>
      </c>
      <c r="E113" s="104">
        <v>5.32</v>
      </c>
      <c r="F113" s="104">
        <v>0</v>
      </c>
      <c r="G113" s="104">
        <v>1E+30</v>
      </c>
      <c r="H113" s="104">
        <v>5.32</v>
      </c>
    </row>
    <row r="114" spans="2:8" x14ac:dyDescent="0.25">
      <c r="B114" s="104" t="s">
        <v>354</v>
      </c>
      <c r="C114" s="104" t="s">
        <v>355</v>
      </c>
      <c r="D114" s="104">
        <v>0</v>
      </c>
      <c r="E114" s="104">
        <v>3.9200000000000124</v>
      </c>
      <c r="F114" s="104">
        <v>0</v>
      </c>
      <c r="G114" s="104">
        <v>1E+30</v>
      </c>
      <c r="H114" s="104">
        <v>3.9200000000000124</v>
      </c>
    </row>
    <row r="115" spans="2:8" x14ac:dyDescent="0.25">
      <c r="B115" s="104" t="s">
        <v>356</v>
      </c>
      <c r="C115" s="104" t="s">
        <v>357</v>
      </c>
      <c r="D115" s="104">
        <v>0</v>
      </c>
      <c r="E115" s="104">
        <v>11.619999999999992</v>
      </c>
      <c r="F115" s="104">
        <v>0</v>
      </c>
      <c r="G115" s="104">
        <v>1E+30</v>
      </c>
      <c r="H115" s="104">
        <v>11.619999999999992</v>
      </c>
    </row>
    <row r="116" spans="2:8" x14ac:dyDescent="0.25">
      <c r="B116" s="104" t="s">
        <v>358</v>
      </c>
      <c r="C116" s="104" t="s">
        <v>359</v>
      </c>
      <c r="D116" s="104">
        <v>0</v>
      </c>
      <c r="E116" s="104">
        <v>11.619999999999992</v>
      </c>
      <c r="F116" s="104">
        <v>0</v>
      </c>
      <c r="G116" s="104">
        <v>1E+30</v>
      </c>
      <c r="H116" s="104">
        <v>11.619999999999992</v>
      </c>
    </row>
    <row r="117" spans="2:8" x14ac:dyDescent="0.25">
      <c r="B117" s="104" t="s">
        <v>360</v>
      </c>
      <c r="C117" s="104" t="s">
        <v>361</v>
      </c>
      <c r="D117" s="104">
        <v>0</v>
      </c>
      <c r="E117" s="104">
        <v>11.619999999999992</v>
      </c>
      <c r="F117" s="104">
        <v>0</v>
      </c>
      <c r="G117" s="104">
        <v>1E+30</v>
      </c>
      <c r="H117" s="104">
        <v>11.619999999999992</v>
      </c>
    </row>
    <row r="118" spans="2:8" x14ac:dyDescent="0.25">
      <c r="B118" s="104" t="s">
        <v>362</v>
      </c>
      <c r="C118" s="104" t="s">
        <v>363</v>
      </c>
      <c r="D118" s="104">
        <v>0</v>
      </c>
      <c r="E118" s="104">
        <v>2.9399999999999835</v>
      </c>
      <c r="F118" s="104">
        <v>0</v>
      </c>
      <c r="G118" s="104">
        <v>1E+30</v>
      </c>
      <c r="H118" s="104">
        <v>2.9399999999999835</v>
      </c>
    </row>
    <row r="119" spans="2:8" x14ac:dyDescent="0.25">
      <c r="B119" s="104" t="s">
        <v>364</v>
      </c>
      <c r="C119" s="104" t="s">
        <v>365</v>
      </c>
      <c r="D119" s="104">
        <v>0</v>
      </c>
      <c r="E119" s="104">
        <v>2.6600000000000108</v>
      </c>
      <c r="F119" s="104">
        <v>0</v>
      </c>
      <c r="G119" s="104">
        <v>1E+30</v>
      </c>
      <c r="H119" s="104">
        <v>2.6600000000000108</v>
      </c>
    </row>
    <row r="120" spans="2:8" x14ac:dyDescent="0.25">
      <c r="B120" s="104" t="s">
        <v>366</v>
      </c>
      <c r="C120" s="104" t="s">
        <v>367</v>
      </c>
      <c r="D120" s="104">
        <v>0</v>
      </c>
      <c r="E120" s="104">
        <v>0.42000000000000171</v>
      </c>
      <c r="F120" s="104">
        <v>0</v>
      </c>
      <c r="G120" s="104">
        <v>1E+30</v>
      </c>
      <c r="H120" s="104">
        <v>0.42000000000000171</v>
      </c>
    </row>
    <row r="121" spans="2:8" x14ac:dyDescent="0.25">
      <c r="B121" s="104" t="s">
        <v>368</v>
      </c>
      <c r="C121" s="104" t="s">
        <v>369</v>
      </c>
      <c r="D121" s="104">
        <v>0</v>
      </c>
      <c r="E121" s="104">
        <v>0</v>
      </c>
      <c r="F121" s="104">
        <v>0</v>
      </c>
      <c r="G121" s="104">
        <v>1E+30</v>
      </c>
      <c r="H121" s="104">
        <v>0</v>
      </c>
    </row>
    <row r="122" spans="2:8" x14ac:dyDescent="0.25">
      <c r="B122" s="104" t="s">
        <v>370</v>
      </c>
      <c r="C122" s="104" t="s">
        <v>371</v>
      </c>
      <c r="D122" s="104">
        <v>0</v>
      </c>
      <c r="E122" s="104">
        <v>-17.359999999999971</v>
      </c>
      <c r="F122" s="104">
        <v>0</v>
      </c>
      <c r="G122" s="104">
        <v>1E+30</v>
      </c>
      <c r="H122" s="104">
        <v>17.359999999999971</v>
      </c>
    </row>
    <row r="123" spans="2:8" x14ac:dyDescent="0.25">
      <c r="B123" s="104" t="s">
        <v>372</v>
      </c>
      <c r="C123" s="104" t="s">
        <v>373</v>
      </c>
      <c r="D123" s="104">
        <v>0</v>
      </c>
      <c r="E123" s="104">
        <v>1.1199999999999921</v>
      </c>
      <c r="F123" s="104">
        <v>0</v>
      </c>
      <c r="G123" s="104">
        <v>1E+30</v>
      </c>
      <c r="H123" s="104">
        <v>1.1199999999999921</v>
      </c>
    </row>
    <row r="124" spans="2:8" x14ac:dyDescent="0.25">
      <c r="B124" s="104" t="s">
        <v>374</v>
      </c>
      <c r="C124" s="104" t="s">
        <v>375</v>
      </c>
      <c r="D124" s="104">
        <v>0</v>
      </c>
      <c r="E124" s="104">
        <v>-22.959999999999994</v>
      </c>
      <c r="F124" s="104">
        <v>0</v>
      </c>
      <c r="G124" s="104">
        <v>1E+30</v>
      </c>
      <c r="H124" s="104">
        <v>22.959999999999994</v>
      </c>
    </row>
    <row r="125" spans="2:8" x14ac:dyDescent="0.25">
      <c r="B125" s="104" t="s">
        <v>376</v>
      </c>
      <c r="C125" s="104" t="s">
        <v>377</v>
      </c>
      <c r="D125" s="104">
        <v>0</v>
      </c>
      <c r="E125" s="104">
        <v>-14.98</v>
      </c>
      <c r="F125" s="104">
        <v>0</v>
      </c>
      <c r="G125" s="104">
        <v>1E+30</v>
      </c>
      <c r="H125" s="104">
        <v>14.98</v>
      </c>
    </row>
    <row r="126" spans="2:8" x14ac:dyDescent="0.25">
      <c r="B126" s="104" t="s">
        <v>378</v>
      </c>
      <c r="C126" s="104" t="s">
        <v>379</v>
      </c>
      <c r="D126" s="104">
        <v>0</v>
      </c>
      <c r="E126" s="104">
        <v>22.679999999999971</v>
      </c>
      <c r="F126" s="104">
        <v>0</v>
      </c>
      <c r="G126" s="104">
        <v>1E+30</v>
      </c>
      <c r="H126" s="104">
        <v>22.679999999999971</v>
      </c>
    </row>
    <row r="127" spans="2:8" x14ac:dyDescent="0.25">
      <c r="B127" s="104" t="s">
        <v>380</v>
      </c>
      <c r="C127" s="104" t="s">
        <v>381</v>
      </c>
      <c r="D127" s="104">
        <v>0</v>
      </c>
      <c r="E127" s="104">
        <v>21.279999999999983</v>
      </c>
      <c r="F127" s="104">
        <v>0</v>
      </c>
      <c r="G127" s="104">
        <v>1E+30</v>
      </c>
      <c r="H127" s="104">
        <v>21.279999999999983</v>
      </c>
    </row>
    <row r="128" spans="2:8" x14ac:dyDescent="0.25">
      <c r="B128" s="104" t="s">
        <v>382</v>
      </c>
      <c r="C128" s="104" t="s">
        <v>383</v>
      </c>
      <c r="D128" s="104">
        <v>0</v>
      </c>
      <c r="E128" s="104">
        <v>28.979999999999961</v>
      </c>
      <c r="F128" s="104">
        <v>0</v>
      </c>
      <c r="G128" s="104">
        <v>1E+30</v>
      </c>
      <c r="H128" s="104">
        <v>28.979999999999961</v>
      </c>
    </row>
    <row r="129" spans="2:8" x14ac:dyDescent="0.25">
      <c r="B129" s="104" t="s">
        <v>384</v>
      </c>
      <c r="C129" s="104" t="s">
        <v>385</v>
      </c>
      <c r="D129" s="104">
        <v>0</v>
      </c>
      <c r="E129" s="104">
        <v>28.979999999999961</v>
      </c>
      <c r="F129" s="104">
        <v>0</v>
      </c>
      <c r="G129" s="104">
        <v>1E+30</v>
      </c>
      <c r="H129" s="104">
        <v>28.979999999999961</v>
      </c>
    </row>
    <row r="130" spans="2:8" x14ac:dyDescent="0.25">
      <c r="B130" s="104" t="s">
        <v>386</v>
      </c>
      <c r="C130" s="104" t="s">
        <v>387</v>
      </c>
      <c r="D130" s="104">
        <v>0</v>
      </c>
      <c r="E130" s="104">
        <v>28.979999999999961</v>
      </c>
      <c r="F130" s="104">
        <v>0</v>
      </c>
      <c r="G130" s="104">
        <v>1E+30</v>
      </c>
      <c r="H130" s="104">
        <v>28.979999999999961</v>
      </c>
    </row>
    <row r="131" spans="2:8" x14ac:dyDescent="0.25">
      <c r="B131" s="104" t="s">
        <v>388</v>
      </c>
      <c r="C131" s="104" t="s">
        <v>389</v>
      </c>
      <c r="D131" s="104">
        <v>0</v>
      </c>
      <c r="E131" s="104">
        <v>20.299999999999955</v>
      </c>
      <c r="F131" s="104">
        <v>0</v>
      </c>
      <c r="G131" s="104">
        <v>1E+30</v>
      </c>
      <c r="H131" s="104">
        <v>20.299999999999955</v>
      </c>
    </row>
    <row r="132" spans="2:8" x14ac:dyDescent="0.25">
      <c r="B132" s="104" t="s">
        <v>390</v>
      </c>
      <c r="C132" s="104" t="s">
        <v>391</v>
      </c>
      <c r="D132" s="104">
        <v>0</v>
      </c>
      <c r="E132" s="104">
        <v>20.019999999999982</v>
      </c>
      <c r="F132" s="104">
        <v>0</v>
      </c>
      <c r="G132" s="104">
        <v>1E+30</v>
      </c>
      <c r="H132" s="104">
        <v>20.019999999999982</v>
      </c>
    </row>
    <row r="133" spans="2:8" x14ac:dyDescent="0.25">
      <c r="B133" s="104" t="s">
        <v>392</v>
      </c>
      <c r="C133" s="104" t="s">
        <v>393</v>
      </c>
      <c r="D133" s="104">
        <v>0</v>
      </c>
      <c r="E133" s="104">
        <v>17.779999999999973</v>
      </c>
      <c r="F133" s="104">
        <v>0</v>
      </c>
      <c r="G133" s="104">
        <v>1E+30</v>
      </c>
      <c r="H133" s="104">
        <v>17.779999999999973</v>
      </c>
    </row>
    <row r="134" spans="2:8" x14ac:dyDescent="0.25">
      <c r="B134" s="104" t="s">
        <v>394</v>
      </c>
      <c r="C134" s="104" t="s">
        <v>395</v>
      </c>
      <c r="D134" s="104">
        <v>0</v>
      </c>
      <c r="E134" s="104">
        <v>17.359999999999971</v>
      </c>
      <c r="F134" s="104">
        <v>0</v>
      </c>
      <c r="G134" s="104">
        <v>1E+30</v>
      </c>
      <c r="H134" s="104">
        <v>17.359999999999971</v>
      </c>
    </row>
    <row r="135" spans="2:8" x14ac:dyDescent="0.25">
      <c r="B135" s="104" t="s">
        <v>396</v>
      </c>
      <c r="C135" s="104" t="s">
        <v>397</v>
      </c>
      <c r="D135" s="104">
        <v>0</v>
      </c>
      <c r="E135" s="104">
        <v>0</v>
      </c>
      <c r="F135" s="104">
        <v>0</v>
      </c>
      <c r="G135" s="104">
        <v>1E+30</v>
      </c>
      <c r="H135" s="104">
        <v>0</v>
      </c>
    </row>
    <row r="136" spans="2:8" x14ac:dyDescent="0.25">
      <c r="B136" s="104" t="s">
        <v>398</v>
      </c>
      <c r="C136" s="104" t="s">
        <v>399</v>
      </c>
      <c r="D136" s="104">
        <v>0</v>
      </c>
      <c r="E136" s="104">
        <v>18.479999999999961</v>
      </c>
      <c r="F136" s="104">
        <v>0</v>
      </c>
      <c r="G136" s="104">
        <v>1E+30</v>
      </c>
      <c r="H136" s="104">
        <v>18.479999999999961</v>
      </c>
    </row>
    <row r="137" spans="2:8" x14ac:dyDescent="0.25">
      <c r="B137" s="104" t="s">
        <v>400</v>
      </c>
      <c r="C137" s="104" t="s">
        <v>401</v>
      </c>
      <c r="D137" s="104">
        <v>0</v>
      </c>
      <c r="E137" s="104">
        <v>-5.6000000000000227</v>
      </c>
      <c r="F137" s="104">
        <v>0</v>
      </c>
      <c r="G137" s="104">
        <v>1E+30</v>
      </c>
      <c r="H137" s="104">
        <v>5.6000000000000227</v>
      </c>
    </row>
    <row r="138" spans="2:8" x14ac:dyDescent="0.25">
      <c r="B138" s="104" t="s">
        <v>402</v>
      </c>
      <c r="C138" s="104" t="s">
        <v>403</v>
      </c>
      <c r="D138" s="104">
        <v>0</v>
      </c>
      <c r="E138" s="104">
        <v>2.379999999999967</v>
      </c>
      <c r="F138" s="104">
        <v>0</v>
      </c>
      <c r="G138" s="104">
        <v>1E+30</v>
      </c>
      <c r="H138" s="104">
        <v>2.379999999999967</v>
      </c>
    </row>
    <row r="139" spans="2:8" x14ac:dyDescent="0.25">
      <c r="B139" s="104" t="s">
        <v>404</v>
      </c>
      <c r="C139" s="104" t="s">
        <v>405</v>
      </c>
      <c r="D139" s="104">
        <v>0</v>
      </c>
      <c r="E139" s="104">
        <v>4.2000000000000082</v>
      </c>
      <c r="F139" s="104">
        <v>0</v>
      </c>
      <c r="G139" s="104">
        <v>1E+30</v>
      </c>
      <c r="H139" s="104">
        <v>4.2000000000000082</v>
      </c>
    </row>
    <row r="140" spans="2:8" x14ac:dyDescent="0.25">
      <c r="B140" s="104" t="s">
        <v>406</v>
      </c>
      <c r="C140" s="104" t="s">
        <v>407</v>
      </c>
      <c r="D140" s="104">
        <v>0</v>
      </c>
      <c r="E140" s="104">
        <v>2.800000000000022</v>
      </c>
      <c r="F140" s="104">
        <v>0</v>
      </c>
      <c r="G140" s="104">
        <v>1E+30</v>
      </c>
      <c r="H140" s="104">
        <v>2.800000000000022</v>
      </c>
    </row>
    <row r="141" spans="2:8" x14ac:dyDescent="0.25">
      <c r="B141" s="104" t="s">
        <v>408</v>
      </c>
      <c r="C141" s="104" t="s">
        <v>409</v>
      </c>
      <c r="D141" s="104">
        <v>0</v>
      </c>
      <c r="E141" s="104">
        <v>10.5</v>
      </c>
      <c r="F141" s="104">
        <v>0</v>
      </c>
      <c r="G141" s="104">
        <v>1E+30</v>
      </c>
      <c r="H141" s="104">
        <v>10.5</v>
      </c>
    </row>
    <row r="142" spans="2:8" x14ac:dyDescent="0.25">
      <c r="B142" s="104" t="s">
        <v>410</v>
      </c>
      <c r="C142" s="104" t="s">
        <v>411</v>
      </c>
      <c r="D142" s="104">
        <v>0</v>
      </c>
      <c r="E142" s="104">
        <v>10.5</v>
      </c>
      <c r="F142" s="104">
        <v>0</v>
      </c>
      <c r="G142" s="104">
        <v>1E+30</v>
      </c>
      <c r="H142" s="104">
        <v>10.5</v>
      </c>
    </row>
    <row r="143" spans="2:8" x14ac:dyDescent="0.25">
      <c r="B143" s="104" t="s">
        <v>412</v>
      </c>
      <c r="C143" s="104" t="s">
        <v>413</v>
      </c>
      <c r="D143" s="104">
        <v>0</v>
      </c>
      <c r="E143" s="104">
        <v>10.5</v>
      </c>
      <c r="F143" s="104">
        <v>0</v>
      </c>
      <c r="G143" s="104">
        <v>1E+30</v>
      </c>
      <c r="H143" s="104">
        <v>10.5</v>
      </c>
    </row>
    <row r="144" spans="2:8" x14ac:dyDescent="0.25">
      <c r="B144" s="104" t="s">
        <v>414</v>
      </c>
      <c r="C144" s="104" t="s">
        <v>415</v>
      </c>
      <c r="D144" s="104">
        <v>0</v>
      </c>
      <c r="E144" s="104">
        <v>1.8199999999999932</v>
      </c>
      <c r="F144" s="104">
        <v>0</v>
      </c>
      <c r="G144" s="104">
        <v>1E+30</v>
      </c>
      <c r="H144" s="104">
        <v>1.8199999999999932</v>
      </c>
    </row>
    <row r="145" spans="2:8" x14ac:dyDescent="0.25">
      <c r="B145" s="104" t="s">
        <v>416</v>
      </c>
      <c r="C145" s="104" t="s">
        <v>417</v>
      </c>
      <c r="D145" s="104">
        <v>0</v>
      </c>
      <c r="E145" s="104">
        <v>1.5400000000000205</v>
      </c>
      <c r="F145" s="104">
        <v>0</v>
      </c>
      <c r="G145" s="104">
        <v>1E+30</v>
      </c>
      <c r="H145" s="104">
        <v>1.5400000000000205</v>
      </c>
    </row>
    <row r="146" spans="2:8" x14ac:dyDescent="0.25">
      <c r="B146" s="104" t="s">
        <v>418</v>
      </c>
      <c r="C146" s="104" t="s">
        <v>419</v>
      </c>
      <c r="D146" s="104">
        <v>0</v>
      </c>
      <c r="E146" s="104">
        <v>-0.69999999999998863</v>
      </c>
      <c r="F146" s="104">
        <v>0</v>
      </c>
      <c r="G146" s="104">
        <v>1E+30</v>
      </c>
      <c r="H146" s="104">
        <v>0.69999999999998863</v>
      </c>
    </row>
    <row r="147" spans="2:8" x14ac:dyDescent="0.25">
      <c r="B147" s="104" t="s">
        <v>420</v>
      </c>
      <c r="C147" s="104" t="s">
        <v>421</v>
      </c>
      <c r="D147" s="104">
        <v>0</v>
      </c>
      <c r="E147" s="104">
        <v>-1.1199999999999921</v>
      </c>
      <c r="F147" s="104">
        <v>0</v>
      </c>
      <c r="G147" s="104">
        <v>1E+30</v>
      </c>
      <c r="H147" s="104">
        <v>1.1199999999999921</v>
      </c>
    </row>
    <row r="148" spans="2:8" x14ac:dyDescent="0.25">
      <c r="B148" s="104" t="s">
        <v>422</v>
      </c>
      <c r="C148" s="104" t="s">
        <v>423</v>
      </c>
      <c r="D148" s="104">
        <v>0</v>
      </c>
      <c r="E148" s="104">
        <v>-18.479999999999961</v>
      </c>
      <c r="F148" s="104">
        <v>0</v>
      </c>
      <c r="G148" s="104">
        <v>1E+30</v>
      </c>
      <c r="H148" s="104">
        <v>18.479999999999961</v>
      </c>
    </row>
    <row r="149" spans="2:8" x14ac:dyDescent="0.25">
      <c r="B149" s="104" t="s">
        <v>424</v>
      </c>
      <c r="C149" s="104" t="s">
        <v>425</v>
      </c>
      <c r="D149" s="104">
        <v>0</v>
      </c>
      <c r="E149" s="104">
        <v>0</v>
      </c>
      <c r="F149" s="104">
        <v>0</v>
      </c>
      <c r="G149" s="104">
        <v>1E+30</v>
      </c>
      <c r="H149" s="104">
        <v>0</v>
      </c>
    </row>
    <row r="150" spans="2:8" x14ac:dyDescent="0.25">
      <c r="B150" s="104" t="s">
        <v>426</v>
      </c>
      <c r="C150" s="104" t="s">
        <v>427</v>
      </c>
      <c r="D150" s="104">
        <v>0</v>
      </c>
      <c r="E150" s="104">
        <v>-24.079999999999984</v>
      </c>
      <c r="F150" s="104">
        <v>0</v>
      </c>
      <c r="G150" s="104">
        <v>1E+30</v>
      </c>
      <c r="H150" s="104">
        <v>24.079999999999984</v>
      </c>
    </row>
    <row r="151" spans="2:8" x14ac:dyDescent="0.25">
      <c r="B151" s="104" t="s">
        <v>428</v>
      </c>
      <c r="C151" s="104" t="s">
        <v>429</v>
      </c>
      <c r="D151" s="104">
        <v>0</v>
      </c>
      <c r="E151" s="104">
        <v>-16.099999999999994</v>
      </c>
      <c r="F151" s="104">
        <v>0</v>
      </c>
      <c r="G151" s="104">
        <v>1E+30</v>
      </c>
      <c r="H151" s="104">
        <v>16.099999999999994</v>
      </c>
    </row>
    <row r="152" spans="2:8" x14ac:dyDescent="0.25">
      <c r="B152" s="104" t="s">
        <v>430</v>
      </c>
      <c r="C152" s="104" t="s">
        <v>431</v>
      </c>
      <c r="D152" s="104">
        <v>0</v>
      </c>
      <c r="E152" s="104">
        <v>28.279999999999998</v>
      </c>
      <c r="F152" s="104">
        <v>0</v>
      </c>
      <c r="G152" s="104">
        <v>1E+30</v>
      </c>
      <c r="H152" s="104">
        <v>28.279999999999998</v>
      </c>
    </row>
    <row r="153" spans="2:8" x14ac:dyDescent="0.25">
      <c r="B153" s="104" t="s">
        <v>432</v>
      </c>
      <c r="C153" s="104" t="s">
        <v>433</v>
      </c>
      <c r="D153" s="104">
        <v>0</v>
      </c>
      <c r="E153" s="104">
        <v>26.880000000000006</v>
      </c>
      <c r="F153" s="104">
        <v>0</v>
      </c>
      <c r="G153" s="104">
        <v>1E+30</v>
      </c>
      <c r="H153" s="104">
        <v>26.880000000000006</v>
      </c>
    </row>
    <row r="154" spans="2:8" x14ac:dyDescent="0.25">
      <c r="B154" s="104" t="s">
        <v>434</v>
      </c>
      <c r="C154" s="104" t="s">
        <v>435</v>
      </c>
      <c r="D154" s="104">
        <v>0</v>
      </c>
      <c r="E154" s="104">
        <v>34.579999999999984</v>
      </c>
      <c r="F154" s="104">
        <v>0</v>
      </c>
      <c r="G154" s="104">
        <v>1E+30</v>
      </c>
      <c r="H154" s="104">
        <v>34.579999999999984</v>
      </c>
    </row>
    <row r="155" spans="2:8" x14ac:dyDescent="0.25">
      <c r="B155" s="104" t="s">
        <v>436</v>
      </c>
      <c r="C155" s="104" t="s">
        <v>437</v>
      </c>
      <c r="D155" s="104">
        <v>0</v>
      </c>
      <c r="E155" s="104">
        <v>34.579999999999984</v>
      </c>
      <c r="F155" s="104">
        <v>0</v>
      </c>
      <c r="G155" s="104">
        <v>1E+30</v>
      </c>
      <c r="H155" s="104">
        <v>34.579999999999984</v>
      </c>
    </row>
    <row r="156" spans="2:8" x14ac:dyDescent="0.25">
      <c r="B156" s="104" t="s">
        <v>438</v>
      </c>
      <c r="C156" s="104" t="s">
        <v>439</v>
      </c>
      <c r="D156" s="104">
        <v>0</v>
      </c>
      <c r="E156" s="104">
        <v>34.579999999999984</v>
      </c>
      <c r="F156" s="104">
        <v>0</v>
      </c>
      <c r="G156" s="104">
        <v>1E+30</v>
      </c>
      <c r="H156" s="104">
        <v>34.579999999999984</v>
      </c>
    </row>
    <row r="157" spans="2:8" x14ac:dyDescent="0.25">
      <c r="B157" s="104" t="s">
        <v>440</v>
      </c>
      <c r="C157" s="104" t="s">
        <v>441</v>
      </c>
      <c r="D157" s="104">
        <v>0</v>
      </c>
      <c r="E157" s="104">
        <v>25.899999999999977</v>
      </c>
      <c r="F157" s="104">
        <v>0</v>
      </c>
      <c r="G157" s="104">
        <v>1E+30</v>
      </c>
      <c r="H157" s="104">
        <v>25.899999999999977</v>
      </c>
    </row>
    <row r="158" spans="2:8" x14ac:dyDescent="0.25">
      <c r="B158" s="104" t="s">
        <v>442</v>
      </c>
      <c r="C158" s="104" t="s">
        <v>443</v>
      </c>
      <c r="D158" s="104">
        <v>0</v>
      </c>
      <c r="E158" s="104">
        <v>25.620000000000005</v>
      </c>
      <c r="F158" s="104">
        <v>0</v>
      </c>
      <c r="G158" s="104">
        <v>1E+30</v>
      </c>
      <c r="H158" s="104">
        <v>25.620000000000005</v>
      </c>
    </row>
    <row r="159" spans="2:8" x14ac:dyDescent="0.25">
      <c r="B159" s="104" t="s">
        <v>444</v>
      </c>
      <c r="C159" s="104" t="s">
        <v>445</v>
      </c>
      <c r="D159" s="104">
        <v>0</v>
      </c>
      <c r="E159" s="104">
        <v>23.379999999999995</v>
      </c>
      <c r="F159" s="104">
        <v>0</v>
      </c>
      <c r="G159" s="104">
        <v>1E+30</v>
      </c>
      <c r="H159" s="104">
        <v>23.379999999999995</v>
      </c>
    </row>
    <row r="160" spans="2:8" x14ac:dyDescent="0.25">
      <c r="B160" s="104" t="s">
        <v>446</v>
      </c>
      <c r="C160" s="104" t="s">
        <v>447</v>
      </c>
      <c r="D160" s="104">
        <v>0</v>
      </c>
      <c r="E160" s="104">
        <v>22.959999999999994</v>
      </c>
      <c r="F160" s="104">
        <v>0</v>
      </c>
      <c r="G160" s="104">
        <v>1E+30</v>
      </c>
      <c r="H160" s="104">
        <v>22.959999999999994</v>
      </c>
    </row>
    <row r="161" spans="2:8" x14ac:dyDescent="0.25">
      <c r="B161" s="104" t="s">
        <v>448</v>
      </c>
      <c r="C161" s="104" t="s">
        <v>449</v>
      </c>
      <c r="D161" s="104">
        <v>0</v>
      </c>
      <c r="E161" s="104">
        <v>5.6000000000000227</v>
      </c>
      <c r="F161" s="104">
        <v>0</v>
      </c>
      <c r="G161" s="104">
        <v>1E+30</v>
      </c>
      <c r="H161" s="104">
        <v>5.6000000000000227</v>
      </c>
    </row>
    <row r="162" spans="2:8" x14ac:dyDescent="0.25">
      <c r="B162" s="104" t="s">
        <v>450</v>
      </c>
      <c r="C162" s="104" t="s">
        <v>451</v>
      </c>
      <c r="D162" s="104">
        <v>0</v>
      </c>
      <c r="E162" s="104">
        <v>24.079999999999984</v>
      </c>
      <c r="F162" s="104">
        <v>0</v>
      </c>
      <c r="G162" s="104">
        <v>1E+30</v>
      </c>
      <c r="H162" s="104">
        <v>24.079999999999984</v>
      </c>
    </row>
    <row r="163" spans="2:8" x14ac:dyDescent="0.25">
      <c r="B163" s="104" t="s">
        <v>452</v>
      </c>
      <c r="C163" s="104" t="s">
        <v>453</v>
      </c>
      <c r="D163" s="104">
        <v>0</v>
      </c>
      <c r="E163" s="104">
        <v>0</v>
      </c>
      <c r="F163" s="104">
        <v>0</v>
      </c>
      <c r="G163" s="104">
        <v>1E+30</v>
      </c>
      <c r="H163" s="104">
        <v>0</v>
      </c>
    </row>
    <row r="164" spans="2:8" x14ac:dyDescent="0.25">
      <c r="B164" s="104" t="s">
        <v>454</v>
      </c>
      <c r="C164" s="104" t="s">
        <v>455</v>
      </c>
      <c r="D164" s="104">
        <v>0</v>
      </c>
      <c r="E164" s="104">
        <v>7.9799999999999898</v>
      </c>
      <c r="F164" s="104">
        <v>0</v>
      </c>
      <c r="G164" s="104">
        <v>1E+30</v>
      </c>
      <c r="H164" s="104">
        <v>7.9799999999999898</v>
      </c>
    </row>
    <row r="165" spans="2:8" x14ac:dyDescent="0.25">
      <c r="B165" s="104" t="s">
        <v>456</v>
      </c>
      <c r="C165" s="104" t="s">
        <v>457</v>
      </c>
      <c r="D165" s="104">
        <v>0</v>
      </c>
      <c r="E165" s="104">
        <v>20.300000000000004</v>
      </c>
      <c r="F165" s="104">
        <v>0</v>
      </c>
      <c r="G165" s="104">
        <v>1E+30</v>
      </c>
      <c r="H165" s="104">
        <v>20.300000000000004</v>
      </c>
    </row>
    <row r="166" spans="2:8" x14ac:dyDescent="0.25">
      <c r="B166" s="104" t="s">
        <v>458</v>
      </c>
      <c r="C166" s="104" t="s">
        <v>459</v>
      </c>
      <c r="D166" s="104">
        <v>0</v>
      </c>
      <c r="E166" s="104">
        <v>18.900000000000016</v>
      </c>
      <c r="F166" s="104">
        <v>0</v>
      </c>
      <c r="G166" s="104">
        <v>1E+30</v>
      </c>
      <c r="H166" s="104">
        <v>18.900000000000016</v>
      </c>
    </row>
    <row r="167" spans="2:8" x14ac:dyDescent="0.25">
      <c r="B167" s="104" t="s">
        <v>460</v>
      </c>
      <c r="C167" s="104" t="s">
        <v>461</v>
      </c>
      <c r="D167" s="104">
        <v>0</v>
      </c>
      <c r="E167" s="104">
        <v>26.599999999999994</v>
      </c>
      <c r="F167" s="104">
        <v>0</v>
      </c>
      <c r="G167" s="104">
        <v>1E+30</v>
      </c>
      <c r="H167" s="104">
        <v>26.599999999999994</v>
      </c>
    </row>
    <row r="168" spans="2:8" x14ac:dyDescent="0.25">
      <c r="B168" s="104" t="s">
        <v>462</v>
      </c>
      <c r="C168" s="104" t="s">
        <v>463</v>
      </c>
      <c r="D168" s="104">
        <v>0</v>
      </c>
      <c r="E168" s="104">
        <v>26.599999999999994</v>
      </c>
      <c r="F168" s="104">
        <v>0</v>
      </c>
      <c r="G168" s="104">
        <v>1E+30</v>
      </c>
      <c r="H168" s="104">
        <v>26.599999999999994</v>
      </c>
    </row>
    <row r="169" spans="2:8" x14ac:dyDescent="0.25">
      <c r="B169" s="104" t="s">
        <v>464</v>
      </c>
      <c r="C169" s="104" t="s">
        <v>465</v>
      </c>
      <c r="D169" s="104">
        <v>0</v>
      </c>
      <c r="E169" s="104">
        <v>26.599999999999994</v>
      </c>
      <c r="F169" s="104">
        <v>0</v>
      </c>
      <c r="G169" s="104">
        <v>1E+30</v>
      </c>
      <c r="H169" s="104">
        <v>26.599999999999994</v>
      </c>
    </row>
    <row r="170" spans="2:8" x14ac:dyDescent="0.25">
      <c r="B170" s="104" t="s">
        <v>466</v>
      </c>
      <c r="C170" s="104" t="s">
        <v>467</v>
      </c>
      <c r="D170" s="104">
        <v>0</v>
      </c>
      <c r="E170" s="104">
        <v>17.919999999999987</v>
      </c>
      <c r="F170" s="104">
        <v>0</v>
      </c>
      <c r="G170" s="104">
        <v>1E+30</v>
      </c>
      <c r="H170" s="104">
        <v>17.919999999999987</v>
      </c>
    </row>
    <row r="171" spans="2:8" x14ac:dyDescent="0.25">
      <c r="B171" s="104" t="s">
        <v>468</v>
      </c>
      <c r="C171" s="104" t="s">
        <v>469</v>
      </c>
      <c r="D171" s="104">
        <v>0</v>
      </c>
      <c r="E171" s="104">
        <v>17.640000000000015</v>
      </c>
      <c r="F171" s="104">
        <v>0</v>
      </c>
      <c r="G171" s="104">
        <v>1E+30</v>
      </c>
      <c r="H171" s="104">
        <v>17.640000000000015</v>
      </c>
    </row>
    <row r="172" spans="2:8" x14ac:dyDescent="0.25">
      <c r="B172" s="104" t="s">
        <v>470</v>
      </c>
      <c r="C172" s="104" t="s">
        <v>471</v>
      </c>
      <c r="D172" s="104">
        <v>0</v>
      </c>
      <c r="E172" s="104">
        <v>15.400000000000006</v>
      </c>
      <c r="F172" s="104">
        <v>0</v>
      </c>
      <c r="G172" s="104">
        <v>1E+30</v>
      </c>
      <c r="H172" s="104">
        <v>15.400000000000006</v>
      </c>
    </row>
    <row r="173" spans="2:8" x14ac:dyDescent="0.25">
      <c r="B173" s="104" t="s">
        <v>472</v>
      </c>
      <c r="C173" s="104" t="s">
        <v>473</v>
      </c>
      <c r="D173" s="104">
        <v>0</v>
      </c>
      <c r="E173" s="104">
        <v>14.98</v>
      </c>
      <c r="F173" s="104">
        <v>0</v>
      </c>
      <c r="G173" s="104">
        <v>1E+30</v>
      </c>
      <c r="H173" s="104">
        <v>14.98</v>
      </c>
    </row>
    <row r="174" spans="2:8" x14ac:dyDescent="0.25">
      <c r="B174" s="104" t="s">
        <v>474</v>
      </c>
      <c r="C174" s="104" t="s">
        <v>475</v>
      </c>
      <c r="D174" s="104">
        <v>0</v>
      </c>
      <c r="E174" s="104">
        <v>-2.379999999999967</v>
      </c>
      <c r="F174" s="104">
        <v>0</v>
      </c>
      <c r="G174" s="104">
        <v>1E+30</v>
      </c>
      <c r="H174" s="104">
        <v>2.379999999999967</v>
      </c>
    </row>
    <row r="175" spans="2:8" x14ac:dyDescent="0.25">
      <c r="B175" s="104" t="s">
        <v>476</v>
      </c>
      <c r="C175" s="104" t="s">
        <v>477</v>
      </c>
      <c r="D175" s="104">
        <v>0</v>
      </c>
      <c r="E175" s="104">
        <v>16.099999999999994</v>
      </c>
      <c r="F175" s="104">
        <v>0</v>
      </c>
      <c r="G175" s="104">
        <v>1E+30</v>
      </c>
      <c r="H175" s="104">
        <v>16.099999999999994</v>
      </c>
    </row>
    <row r="176" spans="2:8" x14ac:dyDescent="0.25">
      <c r="B176" s="104" t="s">
        <v>478</v>
      </c>
      <c r="C176" s="104" t="s">
        <v>479</v>
      </c>
      <c r="D176" s="104">
        <v>0</v>
      </c>
      <c r="E176" s="104">
        <v>-7.9799999999999898</v>
      </c>
      <c r="F176" s="104">
        <v>0</v>
      </c>
      <c r="G176" s="104">
        <v>1E+30</v>
      </c>
      <c r="H176" s="104">
        <v>7.9799999999999898</v>
      </c>
    </row>
    <row r="177" spans="1:8" ht="10.15" thickBot="1" x14ac:dyDescent="0.3">
      <c r="B177" s="105" t="s">
        <v>480</v>
      </c>
      <c r="C177" s="105" t="s">
        <v>481</v>
      </c>
      <c r="D177" s="105">
        <v>0</v>
      </c>
      <c r="E177" s="105">
        <v>0</v>
      </c>
      <c r="F177" s="105">
        <v>0</v>
      </c>
      <c r="G177" s="105">
        <v>1E+30</v>
      </c>
      <c r="H177" s="105">
        <v>0</v>
      </c>
    </row>
    <row r="179" spans="1:8" ht="10.15" thickBot="1" x14ac:dyDescent="0.3">
      <c r="A179" t="s">
        <v>139</v>
      </c>
    </row>
    <row r="180" spans="1:8" x14ac:dyDescent="0.25">
      <c r="B180" s="106"/>
      <c r="C180" s="106"/>
      <c r="D180" s="106" t="s">
        <v>130</v>
      </c>
      <c r="E180" s="106" t="s">
        <v>140</v>
      </c>
      <c r="F180" s="106" t="s">
        <v>142</v>
      </c>
      <c r="G180" s="106" t="s">
        <v>136</v>
      </c>
      <c r="H180" s="106" t="s">
        <v>136</v>
      </c>
    </row>
    <row r="181" spans="1:8" ht="10.15" thickBot="1" x14ac:dyDescent="0.3">
      <c r="B181" s="107" t="s">
        <v>128</v>
      </c>
      <c r="C181" s="107" t="s">
        <v>129</v>
      </c>
      <c r="D181" s="107" t="s">
        <v>131</v>
      </c>
      <c r="E181" s="107" t="s">
        <v>141</v>
      </c>
      <c r="F181" s="107" t="s">
        <v>143</v>
      </c>
      <c r="G181" s="107" t="s">
        <v>137</v>
      </c>
      <c r="H181" s="107" t="s">
        <v>138</v>
      </c>
    </row>
    <row r="182" spans="1:8" x14ac:dyDescent="0.25">
      <c r="B182" s="104" t="s">
        <v>482</v>
      </c>
      <c r="C182" s="104" t="s">
        <v>483</v>
      </c>
      <c r="D182" s="104">
        <v>200</v>
      </c>
      <c r="E182" s="104">
        <v>-6.2999999999999918</v>
      </c>
      <c r="F182" s="104">
        <v>200</v>
      </c>
      <c r="G182" s="104">
        <v>45</v>
      </c>
      <c r="H182" s="104">
        <v>0</v>
      </c>
    </row>
    <row r="183" spans="1:8" x14ac:dyDescent="0.25">
      <c r="B183" s="104" t="s">
        <v>484</v>
      </c>
      <c r="C183" s="104" t="s">
        <v>485</v>
      </c>
      <c r="D183" s="104">
        <v>180</v>
      </c>
      <c r="E183" s="104">
        <v>-7.699999999999978</v>
      </c>
      <c r="F183" s="104">
        <v>180</v>
      </c>
      <c r="G183" s="104">
        <v>45</v>
      </c>
      <c r="H183" s="104">
        <v>0</v>
      </c>
    </row>
    <row r="184" spans="1:8" x14ac:dyDescent="0.25">
      <c r="B184" s="104" t="s">
        <v>486</v>
      </c>
      <c r="C184" s="104" t="s">
        <v>487</v>
      </c>
      <c r="D184" s="104">
        <v>170</v>
      </c>
      <c r="E184" s="104">
        <v>0</v>
      </c>
      <c r="F184" s="104">
        <v>170</v>
      </c>
      <c r="G184" s="104">
        <v>1E+30</v>
      </c>
      <c r="H184" s="104">
        <v>0</v>
      </c>
    </row>
    <row r="185" spans="1:8" x14ac:dyDescent="0.25">
      <c r="B185" s="104" t="s">
        <v>488</v>
      </c>
      <c r="C185" s="104" t="s">
        <v>489</v>
      </c>
      <c r="D185" s="104">
        <v>0</v>
      </c>
      <c r="E185" s="104">
        <v>0</v>
      </c>
      <c r="F185" s="104">
        <v>130</v>
      </c>
      <c r="G185" s="104">
        <v>1E+30</v>
      </c>
      <c r="H185" s="104">
        <v>130</v>
      </c>
    </row>
    <row r="186" spans="1:8" x14ac:dyDescent="0.25">
      <c r="B186" s="104" t="s">
        <v>490</v>
      </c>
      <c r="C186" s="104" t="s">
        <v>491</v>
      </c>
      <c r="D186" s="104">
        <v>0</v>
      </c>
      <c r="E186" s="104">
        <v>0</v>
      </c>
      <c r="F186" s="104">
        <v>120</v>
      </c>
      <c r="G186" s="104">
        <v>1E+30</v>
      </c>
      <c r="H186" s="104">
        <v>120</v>
      </c>
    </row>
    <row r="187" spans="1:8" x14ac:dyDescent="0.25">
      <c r="B187" s="104" t="s">
        <v>492</v>
      </c>
      <c r="C187" s="104" t="s">
        <v>493</v>
      </c>
      <c r="D187" s="104">
        <v>0</v>
      </c>
      <c r="E187" s="104">
        <v>-8.6800000000000068</v>
      </c>
      <c r="F187" s="104">
        <v>0</v>
      </c>
      <c r="G187" s="104">
        <v>45</v>
      </c>
      <c r="H187" s="104">
        <v>0</v>
      </c>
    </row>
    <row r="188" spans="1:8" x14ac:dyDescent="0.25">
      <c r="B188" s="104" t="s">
        <v>494</v>
      </c>
      <c r="C188" s="104" t="s">
        <v>495</v>
      </c>
      <c r="D188" s="104">
        <v>0</v>
      </c>
      <c r="E188" s="104">
        <v>-8.9599999999999795</v>
      </c>
      <c r="F188" s="104">
        <v>0</v>
      </c>
      <c r="G188" s="104">
        <v>45</v>
      </c>
      <c r="H188" s="104">
        <v>0</v>
      </c>
    </row>
    <row r="189" spans="1:8" x14ac:dyDescent="0.25">
      <c r="B189" s="104" t="s">
        <v>496</v>
      </c>
      <c r="C189" s="104" t="s">
        <v>497</v>
      </c>
      <c r="D189" s="104">
        <v>150</v>
      </c>
      <c r="E189" s="104">
        <v>11.199999999999989</v>
      </c>
      <c r="F189" s="104">
        <v>150</v>
      </c>
      <c r="G189" s="104">
        <v>0</v>
      </c>
      <c r="H189" s="104">
        <v>45</v>
      </c>
    </row>
    <row r="190" spans="1:8" x14ac:dyDescent="0.25">
      <c r="B190" s="104" t="s">
        <v>498</v>
      </c>
      <c r="C190" s="104" t="s">
        <v>499</v>
      </c>
      <c r="D190" s="104">
        <v>120</v>
      </c>
      <c r="E190" s="104">
        <v>11.619999999999992</v>
      </c>
      <c r="F190" s="104">
        <v>120</v>
      </c>
      <c r="G190" s="104">
        <v>0</v>
      </c>
      <c r="H190" s="104">
        <v>45</v>
      </c>
    </row>
    <row r="191" spans="1:8" x14ac:dyDescent="0.25">
      <c r="B191" s="104" t="s">
        <v>500</v>
      </c>
      <c r="C191" s="104" t="s">
        <v>501</v>
      </c>
      <c r="D191" s="104">
        <v>100</v>
      </c>
      <c r="E191" s="104">
        <v>28.979999999999961</v>
      </c>
      <c r="F191" s="104">
        <v>100</v>
      </c>
      <c r="G191" s="104">
        <v>0</v>
      </c>
      <c r="H191" s="104">
        <v>45</v>
      </c>
    </row>
    <row r="192" spans="1:8" x14ac:dyDescent="0.25">
      <c r="B192" s="104" t="s">
        <v>502</v>
      </c>
      <c r="C192" s="104" t="s">
        <v>503</v>
      </c>
      <c r="D192" s="104">
        <v>100</v>
      </c>
      <c r="E192" s="104">
        <v>10.5</v>
      </c>
      <c r="F192" s="104">
        <v>100</v>
      </c>
      <c r="G192" s="104">
        <v>0</v>
      </c>
      <c r="H192" s="104">
        <v>100</v>
      </c>
    </row>
    <row r="193" spans="2:8" x14ac:dyDescent="0.25">
      <c r="B193" s="104" t="s">
        <v>504</v>
      </c>
      <c r="C193" s="104" t="s">
        <v>505</v>
      </c>
      <c r="D193" s="104">
        <v>55</v>
      </c>
      <c r="E193" s="104">
        <v>34.579999999999984</v>
      </c>
      <c r="F193" s="104">
        <v>55</v>
      </c>
      <c r="G193" s="104">
        <v>0</v>
      </c>
      <c r="H193" s="104">
        <v>45</v>
      </c>
    </row>
    <row r="194" spans="2:8" ht="10.15" thickBot="1" x14ac:dyDescent="0.3">
      <c r="B194" s="105" t="s">
        <v>506</v>
      </c>
      <c r="C194" s="105" t="s">
        <v>507</v>
      </c>
      <c r="D194" s="105">
        <v>25</v>
      </c>
      <c r="E194" s="105">
        <v>26.599999999999994</v>
      </c>
      <c r="F194" s="105">
        <v>25</v>
      </c>
      <c r="G194" s="105">
        <v>0</v>
      </c>
      <c r="H194" s="105">
        <v>25</v>
      </c>
    </row>
  </sheetData>
  <mergeCells count="2">
    <mergeCell ref="O11:O12"/>
    <mergeCell ref="L10:M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DB72D-37E5-469C-AF9B-30661D6114D6}">
  <sheetPr>
    <tabColor theme="5" tint="-0.249977111117893"/>
  </sheetPr>
  <dimension ref="B1:AC65"/>
  <sheetViews>
    <sheetView showGridLines="0" zoomScale="55" zoomScaleNormal="55" workbookViewId="0">
      <selection activeCell="B59" sqref="B59"/>
    </sheetView>
  </sheetViews>
  <sheetFormatPr defaultColWidth="8.6328125" defaultRowHeight="14.25" x14ac:dyDescent="0.45"/>
  <cols>
    <col min="1" max="1" width="4.36328125" style="64" customWidth="1"/>
    <col min="2" max="2" width="17" style="64" customWidth="1"/>
    <col min="3" max="3" width="13.81640625" style="64" customWidth="1"/>
    <col min="4" max="8" width="8.90625" style="64" customWidth="1"/>
    <col min="9" max="9" width="10.7265625" style="64" customWidth="1"/>
    <col min="10" max="11" width="8.90625" style="64" customWidth="1"/>
    <col min="12" max="12" width="12.7265625" style="64" customWidth="1"/>
    <col min="13" max="15" width="8.90625" style="64" customWidth="1"/>
    <col min="16" max="16384" width="8.6328125" style="64"/>
  </cols>
  <sheetData>
    <row r="1" spans="2:23" ht="19.5" customHeight="1" x14ac:dyDescent="0.7">
      <c r="B1" s="66" t="s">
        <v>31</v>
      </c>
      <c r="C1" s="67"/>
      <c r="D1" s="67"/>
      <c r="E1" s="67"/>
      <c r="F1" s="67"/>
      <c r="G1" s="67"/>
      <c r="H1" s="67"/>
    </row>
    <row r="2" spans="2:23" ht="18" x14ac:dyDescent="0.55000000000000004">
      <c r="B2" s="70" t="s">
        <v>30</v>
      </c>
      <c r="C2" s="67"/>
      <c r="D2" s="67"/>
      <c r="E2" s="67"/>
      <c r="F2" s="67"/>
      <c r="G2" s="67"/>
      <c r="H2" s="67"/>
    </row>
    <row r="3" spans="2:23" ht="18" x14ac:dyDescent="0.55000000000000004">
      <c r="B3" s="70"/>
      <c r="C3" s="70"/>
      <c r="D3" s="70"/>
      <c r="E3" s="70"/>
      <c r="F3" s="70"/>
      <c r="G3" s="70"/>
      <c r="H3" s="70"/>
      <c r="I3" s="70"/>
      <c r="J3" s="70"/>
      <c r="K3" s="70"/>
      <c r="L3" s="65"/>
      <c r="M3" s="65"/>
      <c r="N3" s="65"/>
      <c r="O3" s="65"/>
      <c r="P3" s="65"/>
      <c r="Q3" s="65"/>
      <c r="R3" s="65"/>
      <c r="S3" s="65"/>
      <c r="T3" s="65"/>
      <c r="U3" s="65"/>
      <c r="V3" s="65"/>
      <c r="W3" s="65"/>
    </row>
    <row r="4" spans="2:23" x14ac:dyDescent="0.45">
      <c r="B4" s="65"/>
      <c r="C4" s="65"/>
      <c r="D4" s="65"/>
      <c r="E4" s="65"/>
      <c r="F4" s="65"/>
      <c r="G4" s="65"/>
      <c r="H4" s="65"/>
      <c r="I4" s="65"/>
      <c r="J4" s="65"/>
      <c r="K4" s="65"/>
      <c r="L4" s="65"/>
      <c r="M4" s="65"/>
      <c r="N4" s="65"/>
      <c r="O4" s="65"/>
      <c r="P4" s="65"/>
      <c r="Q4" s="65"/>
      <c r="R4" s="65"/>
      <c r="S4" s="65"/>
      <c r="T4" s="65"/>
      <c r="U4" s="65"/>
      <c r="V4" s="65"/>
      <c r="W4" s="65"/>
    </row>
    <row r="5" spans="2:23" ht="21" x14ac:dyDescent="0.65">
      <c r="B5" s="78" t="s">
        <v>85</v>
      </c>
      <c r="C5" s="79"/>
      <c r="D5" s="79"/>
      <c r="E5" s="79"/>
      <c r="F5" s="79"/>
      <c r="G5" s="79"/>
      <c r="H5" s="79"/>
      <c r="I5" s="79"/>
      <c r="J5" s="79"/>
      <c r="K5" s="79"/>
      <c r="L5" s="79"/>
      <c r="M5" s="79"/>
      <c r="N5" s="79"/>
      <c r="O5" s="79"/>
      <c r="P5" s="79"/>
      <c r="Q5" s="79"/>
      <c r="R5" s="79"/>
      <c r="S5" s="65"/>
      <c r="T5" s="65"/>
      <c r="U5" s="65"/>
      <c r="V5" s="65"/>
      <c r="W5" s="65"/>
    </row>
    <row r="6" spans="2:23" ht="18" x14ac:dyDescent="0.55000000000000004">
      <c r="B6" s="80" t="s">
        <v>86</v>
      </c>
      <c r="C6" s="79"/>
      <c r="D6" s="79"/>
      <c r="E6" s="79"/>
      <c r="F6" s="79"/>
      <c r="G6" s="79"/>
      <c r="H6" s="79"/>
      <c r="I6" s="79"/>
      <c r="J6" s="79"/>
      <c r="K6" s="79"/>
      <c r="L6" s="79"/>
      <c r="M6" s="79"/>
      <c r="N6" s="79"/>
      <c r="O6" s="79"/>
      <c r="P6" s="79"/>
      <c r="Q6" s="79"/>
      <c r="R6" s="79"/>
      <c r="S6" s="65"/>
      <c r="T6" s="65"/>
      <c r="U6" s="65"/>
      <c r="V6" s="65"/>
      <c r="W6" s="65"/>
    </row>
    <row r="7" spans="2:23" ht="18" x14ac:dyDescent="0.55000000000000004">
      <c r="B7" s="79"/>
      <c r="C7" s="81" t="s">
        <v>26</v>
      </c>
      <c r="D7" s="79"/>
      <c r="E7" s="79"/>
      <c r="F7" s="79"/>
      <c r="G7" s="79"/>
      <c r="H7" s="79"/>
      <c r="I7" s="79"/>
      <c r="J7" s="79"/>
      <c r="K7" s="79"/>
      <c r="L7" s="79"/>
      <c r="M7" s="79"/>
      <c r="N7" s="79"/>
      <c r="O7" s="79"/>
      <c r="P7" s="79"/>
      <c r="Q7" s="79"/>
      <c r="R7" s="79"/>
      <c r="S7" s="65"/>
      <c r="T7" s="65"/>
      <c r="U7" s="65"/>
      <c r="V7" s="65"/>
      <c r="W7" s="65"/>
    </row>
    <row r="8" spans="2:23" ht="18" x14ac:dyDescent="0.55000000000000004">
      <c r="B8" s="82" t="s">
        <v>17</v>
      </c>
      <c r="C8" s="82" t="s">
        <v>39</v>
      </c>
      <c r="D8" s="82" t="s">
        <v>42</v>
      </c>
      <c r="E8" s="82" t="s">
        <v>44</v>
      </c>
      <c r="F8" s="82" t="s">
        <v>46</v>
      </c>
      <c r="G8" s="82" t="s">
        <v>48</v>
      </c>
      <c r="H8" s="82" t="s">
        <v>50</v>
      </c>
      <c r="I8" s="82" t="s">
        <v>53</v>
      </c>
      <c r="J8" s="82" t="s">
        <v>55</v>
      </c>
      <c r="K8" s="82" t="s">
        <v>58</v>
      </c>
      <c r="L8" s="82" t="s">
        <v>60</v>
      </c>
      <c r="M8" s="82" t="s">
        <v>62</v>
      </c>
      <c r="N8" s="82" t="s">
        <v>64</v>
      </c>
      <c r="O8" s="82" t="s">
        <v>66</v>
      </c>
      <c r="P8" s="79"/>
      <c r="Q8" s="79"/>
      <c r="R8" s="79"/>
      <c r="S8" s="65"/>
      <c r="T8" s="65"/>
      <c r="U8" s="65"/>
      <c r="V8" s="65"/>
      <c r="W8" s="65"/>
    </row>
    <row r="9" spans="2:23" ht="18" x14ac:dyDescent="0.55000000000000004">
      <c r="B9" s="84" t="s">
        <v>39</v>
      </c>
      <c r="C9" s="83"/>
      <c r="D9" s="83"/>
      <c r="E9" s="83"/>
      <c r="F9" s="83"/>
      <c r="G9" s="83"/>
      <c r="H9" s="83">
        <v>6.58</v>
      </c>
      <c r="I9" s="83">
        <v>5.74</v>
      </c>
      <c r="J9" s="83">
        <v>4.9000000000000004</v>
      </c>
      <c r="K9" s="83">
        <v>5.32</v>
      </c>
      <c r="L9" s="83"/>
      <c r="M9" s="83"/>
      <c r="N9" s="83"/>
      <c r="O9" s="83"/>
      <c r="P9" s="79"/>
      <c r="Q9" s="79"/>
      <c r="R9" s="79"/>
      <c r="S9" s="65"/>
      <c r="T9" s="65"/>
      <c r="U9" s="65"/>
      <c r="V9" s="65"/>
      <c r="W9" s="65"/>
    </row>
    <row r="10" spans="2:23" ht="18" x14ac:dyDescent="0.55000000000000004">
      <c r="B10" s="84" t="s">
        <v>42</v>
      </c>
      <c r="C10" s="83"/>
      <c r="D10" s="83"/>
      <c r="E10" s="83"/>
      <c r="F10" s="83"/>
      <c r="G10" s="83"/>
      <c r="H10" s="83">
        <v>3.36</v>
      </c>
      <c r="I10" s="113">
        <v>1000000</v>
      </c>
      <c r="J10" s="83"/>
      <c r="K10" s="83"/>
      <c r="L10" s="83"/>
      <c r="M10" s="83"/>
      <c r="N10" s="83"/>
      <c r="O10" s="83"/>
      <c r="P10" s="79"/>
      <c r="Q10" s="79"/>
      <c r="R10" s="79"/>
      <c r="S10" s="65"/>
      <c r="T10" s="65"/>
      <c r="U10" s="65"/>
      <c r="V10" s="65"/>
      <c r="W10" s="65"/>
    </row>
    <row r="11" spans="2:23" ht="18" x14ac:dyDescent="0.55000000000000004">
      <c r="B11" s="84" t="s">
        <v>44</v>
      </c>
      <c r="C11" s="83"/>
      <c r="D11" s="83"/>
      <c r="E11" s="83"/>
      <c r="F11" s="83"/>
      <c r="G11" s="83"/>
      <c r="H11" s="83">
        <v>8.68</v>
      </c>
      <c r="I11" s="83">
        <v>11.06</v>
      </c>
      <c r="J11" s="83"/>
      <c r="K11" s="83"/>
      <c r="L11" s="83"/>
      <c r="M11" s="83">
        <v>10.5</v>
      </c>
      <c r="N11" s="83"/>
      <c r="O11" s="83">
        <v>26.6</v>
      </c>
      <c r="P11" s="79"/>
      <c r="Q11" s="79"/>
      <c r="R11" s="79"/>
      <c r="S11" s="65"/>
      <c r="T11" s="65"/>
      <c r="U11" s="65"/>
      <c r="V11" s="65"/>
      <c r="W11" s="65"/>
    </row>
    <row r="12" spans="2:23" ht="18" x14ac:dyDescent="0.55000000000000004">
      <c r="B12" s="84" t="s">
        <v>46</v>
      </c>
      <c r="C12" s="83"/>
      <c r="D12" s="83"/>
      <c r="E12" s="83"/>
      <c r="F12" s="83"/>
      <c r="G12" s="83"/>
      <c r="H12" s="83">
        <v>44.66</v>
      </c>
      <c r="I12" s="83">
        <v>41.86</v>
      </c>
      <c r="J12" s="83"/>
      <c r="K12" s="83"/>
      <c r="L12" s="83"/>
      <c r="M12" s="83"/>
      <c r="N12" s="83"/>
      <c r="O12" s="83"/>
      <c r="P12" s="79"/>
      <c r="Q12" s="79"/>
      <c r="R12" s="79"/>
      <c r="S12" s="65"/>
      <c r="T12" s="65"/>
      <c r="U12" s="65"/>
      <c r="V12" s="65"/>
      <c r="W12" s="65"/>
    </row>
    <row r="13" spans="2:23" ht="18" x14ac:dyDescent="0.55000000000000004">
      <c r="B13" s="84" t="s">
        <v>48</v>
      </c>
      <c r="C13" s="83"/>
      <c r="D13" s="83"/>
      <c r="E13" s="83"/>
      <c r="F13" s="83"/>
      <c r="G13" s="83"/>
      <c r="H13" s="83">
        <v>77.98</v>
      </c>
      <c r="I13" s="83">
        <v>76.3</v>
      </c>
      <c r="J13" s="83"/>
      <c r="K13" s="83"/>
      <c r="L13" s="83"/>
      <c r="M13" s="83"/>
      <c r="N13" s="83"/>
      <c r="O13" s="83"/>
      <c r="P13" s="79"/>
      <c r="Q13" s="79"/>
      <c r="R13" s="79"/>
      <c r="S13" s="65"/>
      <c r="T13" s="65"/>
      <c r="U13" s="65"/>
      <c r="V13" s="65"/>
      <c r="W13" s="65"/>
    </row>
    <row r="14" spans="2:23" ht="18" x14ac:dyDescent="0.55000000000000004">
      <c r="B14" s="84" t="s">
        <v>50</v>
      </c>
      <c r="C14" s="83"/>
      <c r="D14" s="83"/>
      <c r="E14" s="83"/>
      <c r="F14" s="83"/>
      <c r="G14" s="83"/>
      <c r="H14" s="83"/>
      <c r="I14" s="83"/>
      <c r="J14" s="90">
        <v>2.52</v>
      </c>
      <c r="K14" s="90">
        <v>8.4</v>
      </c>
      <c r="L14" s="90">
        <v>21.28</v>
      </c>
      <c r="M14" s="90">
        <v>15.54</v>
      </c>
      <c r="N14" s="90">
        <v>27.72</v>
      </c>
      <c r="O14" s="90">
        <v>36.82</v>
      </c>
      <c r="P14" s="79"/>
      <c r="Q14" s="79"/>
      <c r="R14" s="79"/>
      <c r="S14" s="65"/>
      <c r="T14" s="65"/>
      <c r="U14" s="65"/>
      <c r="V14" s="65"/>
      <c r="W14" s="65"/>
    </row>
    <row r="15" spans="2:23" ht="18" x14ac:dyDescent="0.55000000000000004">
      <c r="B15" s="84" t="s">
        <v>53</v>
      </c>
      <c r="C15" s="83"/>
      <c r="D15" s="83"/>
      <c r="E15" s="83"/>
      <c r="F15" s="83"/>
      <c r="G15" s="83"/>
      <c r="H15" s="83"/>
      <c r="I15" s="83"/>
      <c r="J15" s="90">
        <v>2.2400000000000002</v>
      </c>
      <c r="K15" s="90">
        <v>7.98</v>
      </c>
      <c r="L15" s="114">
        <v>10000000</v>
      </c>
      <c r="M15" s="90">
        <v>17.079999999999998</v>
      </c>
      <c r="N15" s="90">
        <v>25.62</v>
      </c>
      <c r="O15" s="90">
        <v>39.340000000000003</v>
      </c>
      <c r="P15" s="79"/>
      <c r="Q15" s="79"/>
      <c r="R15" s="79"/>
      <c r="S15" s="65"/>
      <c r="T15" s="65"/>
      <c r="U15" s="65"/>
      <c r="V15" s="65"/>
      <c r="W15" s="65"/>
    </row>
    <row r="16" spans="2:23" ht="18" x14ac:dyDescent="0.55000000000000004">
      <c r="B16" s="84" t="s">
        <v>55</v>
      </c>
      <c r="C16" s="83"/>
      <c r="D16" s="83"/>
      <c r="E16" s="83"/>
      <c r="F16" s="83"/>
      <c r="G16" s="83"/>
      <c r="H16" s="83"/>
      <c r="I16" s="83"/>
      <c r="J16" s="83"/>
      <c r="K16" s="83"/>
      <c r="L16" s="83"/>
      <c r="M16" s="83"/>
      <c r="N16" s="83"/>
      <c r="O16" s="83"/>
      <c r="P16" s="79"/>
      <c r="Q16" s="79"/>
      <c r="R16" s="79"/>
      <c r="S16" s="65"/>
      <c r="T16" s="65"/>
      <c r="U16" s="65"/>
      <c r="V16" s="65"/>
      <c r="W16" s="65"/>
    </row>
    <row r="17" spans="2:29" ht="18" x14ac:dyDescent="0.55000000000000004">
      <c r="B17" s="84" t="s">
        <v>58</v>
      </c>
      <c r="C17" s="83"/>
      <c r="D17" s="83"/>
      <c r="E17" s="83"/>
      <c r="F17" s="83"/>
      <c r="G17" s="83"/>
      <c r="H17" s="83"/>
      <c r="I17" s="83"/>
      <c r="J17" s="83"/>
      <c r="K17" s="83"/>
      <c r="L17" s="83"/>
      <c r="M17" s="83"/>
      <c r="N17" s="83"/>
      <c r="O17" s="83"/>
      <c r="P17" s="79"/>
      <c r="Q17" s="79"/>
      <c r="R17" s="79"/>
      <c r="S17" s="65"/>
      <c r="T17" s="65"/>
      <c r="U17" s="65"/>
      <c r="V17" s="65"/>
      <c r="W17" s="65"/>
    </row>
    <row r="18" spans="2:29" ht="18" x14ac:dyDescent="0.55000000000000004">
      <c r="B18" s="84" t="s">
        <v>60</v>
      </c>
      <c r="C18" s="83"/>
      <c r="D18" s="83"/>
      <c r="E18" s="83"/>
      <c r="F18" s="83"/>
      <c r="G18" s="83"/>
      <c r="H18" s="83"/>
      <c r="I18" s="83"/>
      <c r="J18" s="83"/>
      <c r="K18" s="83"/>
      <c r="L18" s="83"/>
      <c r="M18" s="83"/>
      <c r="N18" s="83"/>
      <c r="O18" s="83"/>
      <c r="P18" s="79"/>
      <c r="Q18" s="79"/>
      <c r="R18" s="79"/>
      <c r="S18" s="65"/>
      <c r="T18" s="65"/>
      <c r="U18" s="65"/>
      <c r="V18" s="65"/>
      <c r="W18" s="65"/>
    </row>
    <row r="19" spans="2:29" ht="18" x14ac:dyDescent="0.55000000000000004">
      <c r="B19" s="84" t="s">
        <v>62</v>
      </c>
      <c r="C19" s="83"/>
      <c r="D19" s="83"/>
      <c r="E19" s="83"/>
      <c r="F19" s="83"/>
      <c r="G19" s="83"/>
      <c r="H19" s="83"/>
      <c r="I19" s="83"/>
      <c r="J19" s="83"/>
      <c r="K19" s="83"/>
      <c r="L19" s="83"/>
      <c r="M19" s="83"/>
      <c r="N19" s="83"/>
      <c r="O19" s="83"/>
      <c r="P19" s="79"/>
      <c r="Q19" s="79"/>
      <c r="R19" s="79"/>
      <c r="S19" s="65"/>
      <c r="T19" s="65"/>
      <c r="U19" s="65"/>
      <c r="V19" s="65"/>
      <c r="W19" s="65"/>
    </row>
    <row r="20" spans="2:29" ht="18" x14ac:dyDescent="0.55000000000000004">
      <c r="B20" s="84" t="s">
        <v>64</v>
      </c>
      <c r="C20" s="83"/>
      <c r="D20" s="83"/>
      <c r="E20" s="83"/>
      <c r="F20" s="83"/>
      <c r="G20" s="83"/>
      <c r="H20" s="83"/>
      <c r="I20" s="83"/>
      <c r="J20" s="83"/>
      <c r="K20" s="83"/>
      <c r="L20" s="83"/>
      <c r="M20" s="83"/>
      <c r="N20" s="83"/>
      <c r="O20" s="83"/>
      <c r="P20" s="79"/>
      <c r="Q20" s="79"/>
      <c r="R20" s="79"/>
      <c r="S20" s="65"/>
      <c r="T20" s="65"/>
      <c r="U20" s="65"/>
      <c r="V20" s="65"/>
      <c r="W20" s="65"/>
    </row>
    <row r="21" spans="2:29" ht="18" x14ac:dyDescent="0.55000000000000004">
      <c r="B21" s="84" t="s">
        <v>66</v>
      </c>
      <c r="C21" s="83"/>
      <c r="D21" s="83"/>
      <c r="E21" s="83"/>
      <c r="F21" s="83"/>
      <c r="G21" s="83"/>
      <c r="H21" s="83"/>
      <c r="I21" s="83"/>
      <c r="J21" s="83"/>
      <c r="K21" s="83"/>
      <c r="L21" s="83"/>
      <c r="M21" s="83"/>
      <c r="N21" s="83"/>
      <c r="O21" s="83"/>
      <c r="P21" s="79"/>
      <c r="Q21" s="79"/>
      <c r="R21" s="79"/>
      <c r="S21" s="65"/>
      <c r="T21" s="65"/>
      <c r="U21" s="65"/>
      <c r="V21" s="65"/>
      <c r="W21" s="65"/>
    </row>
    <row r="22" spans="2:29" ht="18" x14ac:dyDescent="0.55000000000000004">
      <c r="B22" s="79"/>
      <c r="C22" s="81" t="s">
        <v>26</v>
      </c>
      <c r="D22" s="79"/>
      <c r="E22" s="79"/>
      <c r="F22" s="79"/>
      <c r="G22" s="79"/>
      <c r="H22" s="79"/>
      <c r="I22" s="79"/>
      <c r="J22" s="79"/>
      <c r="K22" s="79"/>
      <c r="L22" s="79"/>
      <c r="M22" s="79"/>
      <c r="N22" s="79"/>
      <c r="O22" s="79"/>
      <c r="P22" s="79"/>
      <c r="Q22" s="76" t="s">
        <v>123</v>
      </c>
      <c r="R22" s="79"/>
      <c r="S22" s="65"/>
      <c r="T22" s="65"/>
      <c r="U22" s="65"/>
      <c r="V22" s="65"/>
      <c r="W22" s="65"/>
      <c r="X22" s="101"/>
      <c r="Y22" s="101"/>
      <c r="Z22" s="101"/>
      <c r="AA22" s="101"/>
      <c r="AB22" s="101"/>
      <c r="AC22" s="101"/>
    </row>
    <row r="23" spans="2:29" ht="18" x14ac:dyDescent="0.55000000000000004">
      <c r="B23" s="84" t="s">
        <v>17</v>
      </c>
      <c r="C23" s="82" t="s">
        <v>39</v>
      </c>
      <c r="D23" s="82" t="s">
        <v>42</v>
      </c>
      <c r="E23" s="82" t="s">
        <v>44</v>
      </c>
      <c r="F23" s="82" t="s">
        <v>46</v>
      </c>
      <c r="G23" s="82" t="s">
        <v>48</v>
      </c>
      <c r="H23" s="82" t="s">
        <v>50</v>
      </c>
      <c r="I23" s="82" t="s">
        <v>53</v>
      </c>
      <c r="J23" s="82" t="s">
        <v>55</v>
      </c>
      <c r="K23" s="82" t="s">
        <v>58</v>
      </c>
      <c r="L23" s="82" t="s">
        <v>60</v>
      </c>
      <c r="M23" s="82" t="s">
        <v>62</v>
      </c>
      <c r="N23" s="82" t="s">
        <v>64</v>
      </c>
      <c r="O23" s="82" t="s">
        <v>66</v>
      </c>
      <c r="P23" s="79"/>
      <c r="Q23" s="82" t="s">
        <v>39</v>
      </c>
      <c r="R23" s="82" t="s">
        <v>42</v>
      </c>
      <c r="S23" s="82" t="s">
        <v>44</v>
      </c>
      <c r="T23" s="82" t="s">
        <v>46</v>
      </c>
      <c r="U23" s="82" t="s">
        <v>48</v>
      </c>
      <c r="V23" s="82" t="s">
        <v>50</v>
      </c>
      <c r="W23" s="82" t="s">
        <v>53</v>
      </c>
      <c r="X23" s="82" t="s">
        <v>55</v>
      </c>
      <c r="Y23" s="82" t="s">
        <v>58</v>
      </c>
      <c r="Z23" s="82" t="s">
        <v>60</v>
      </c>
      <c r="AA23" s="82" t="s">
        <v>62</v>
      </c>
      <c r="AB23" s="82" t="s">
        <v>64</v>
      </c>
      <c r="AC23" s="82" t="s">
        <v>66</v>
      </c>
    </row>
    <row r="24" spans="2:29" ht="18" x14ac:dyDescent="0.55000000000000004">
      <c r="B24" s="84" t="s">
        <v>39</v>
      </c>
      <c r="C24" s="85">
        <v>0</v>
      </c>
      <c r="D24" s="85">
        <v>0</v>
      </c>
      <c r="E24" s="85">
        <v>0</v>
      </c>
      <c r="F24" s="85">
        <v>0</v>
      </c>
      <c r="G24" s="85">
        <v>0</v>
      </c>
      <c r="H24" s="85">
        <v>0</v>
      </c>
      <c r="I24" s="85">
        <v>0</v>
      </c>
      <c r="J24" s="85">
        <v>80</v>
      </c>
      <c r="K24" s="85">
        <v>120</v>
      </c>
      <c r="L24" s="85">
        <v>0</v>
      </c>
      <c r="M24" s="85">
        <v>0</v>
      </c>
      <c r="N24" s="85">
        <v>0</v>
      </c>
      <c r="O24" s="85">
        <v>0</v>
      </c>
      <c r="P24" s="79"/>
      <c r="Q24" s="102">
        <f>IF(C9&gt;0,800,0)</f>
        <v>0</v>
      </c>
      <c r="R24" s="102">
        <f t="shared" ref="R24:AC36" si="0">IF(D9&gt;0,800,0)</f>
        <v>0</v>
      </c>
      <c r="S24" s="102">
        <f t="shared" si="0"/>
        <v>0</v>
      </c>
      <c r="T24" s="102">
        <f t="shared" si="0"/>
        <v>0</v>
      </c>
      <c r="U24" s="102">
        <f t="shared" si="0"/>
        <v>0</v>
      </c>
      <c r="V24" s="102">
        <f t="shared" si="0"/>
        <v>800</v>
      </c>
      <c r="W24" s="102">
        <f t="shared" si="0"/>
        <v>800</v>
      </c>
      <c r="X24" s="102">
        <f t="shared" si="0"/>
        <v>800</v>
      </c>
      <c r="Y24" s="102">
        <f t="shared" si="0"/>
        <v>800</v>
      </c>
      <c r="Z24" s="102">
        <f t="shared" si="0"/>
        <v>0</v>
      </c>
      <c r="AA24" s="102">
        <f t="shared" si="0"/>
        <v>0</v>
      </c>
      <c r="AB24" s="102">
        <f t="shared" si="0"/>
        <v>0</v>
      </c>
      <c r="AC24" s="102">
        <f t="shared" si="0"/>
        <v>0</v>
      </c>
    </row>
    <row r="25" spans="2:29" ht="18" x14ac:dyDescent="0.55000000000000004">
      <c r="B25" s="84" t="s">
        <v>42</v>
      </c>
      <c r="C25" s="85">
        <v>0</v>
      </c>
      <c r="D25" s="85">
        <v>0</v>
      </c>
      <c r="E25" s="85">
        <v>0</v>
      </c>
      <c r="F25" s="85">
        <v>0</v>
      </c>
      <c r="G25" s="85">
        <v>0</v>
      </c>
      <c r="H25" s="85">
        <v>180</v>
      </c>
      <c r="I25" s="85">
        <v>0</v>
      </c>
      <c r="J25" s="85">
        <v>0</v>
      </c>
      <c r="K25" s="85">
        <v>0</v>
      </c>
      <c r="L25" s="85">
        <v>0</v>
      </c>
      <c r="M25" s="85">
        <v>0</v>
      </c>
      <c r="N25" s="85">
        <v>0</v>
      </c>
      <c r="O25" s="85">
        <v>0</v>
      </c>
      <c r="P25" s="79"/>
      <c r="Q25" s="102">
        <f t="shared" ref="Q25:Q36" si="1">IF(C10&gt;0,800,0)</f>
        <v>0</v>
      </c>
      <c r="R25" s="102">
        <f t="shared" si="0"/>
        <v>0</v>
      </c>
      <c r="S25" s="102">
        <f t="shared" si="0"/>
        <v>0</v>
      </c>
      <c r="T25" s="102">
        <f t="shared" si="0"/>
        <v>0</v>
      </c>
      <c r="U25" s="102">
        <f t="shared" si="0"/>
        <v>0</v>
      </c>
      <c r="V25" s="102">
        <f t="shared" si="0"/>
        <v>800</v>
      </c>
      <c r="W25" s="102">
        <f t="shared" si="0"/>
        <v>800</v>
      </c>
      <c r="X25" s="102">
        <f t="shared" si="0"/>
        <v>0</v>
      </c>
      <c r="Y25" s="102">
        <f t="shared" si="0"/>
        <v>0</v>
      </c>
      <c r="Z25" s="102">
        <f t="shared" si="0"/>
        <v>0</v>
      </c>
      <c r="AA25" s="102">
        <f t="shared" si="0"/>
        <v>0</v>
      </c>
      <c r="AB25" s="102">
        <f t="shared" si="0"/>
        <v>0</v>
      </c>
      <c r="AC25" s="102">
        <f t="shared" si="0"/>
        <v>0</v>
      </c>
    </row>
    <row r="26" spans="2:29" ht="18" x14ac:dyDescent="0.55000000000000004">
      <c r="B26" s="84" t="s">
        <v>44</v>
      </c>
      <c r="C26" s="85">
        <v>0</v>
      </c>
      <c r="D26" s="85">
        <v>0</v>
      </c>
      <c r="E26" s="85">
        <v>0</v>
      </c>
      <c r="F26" s="85">
        <v>0</v>
      </c>
      <c r="G26" s="85">
        <v>0</v>
      </c>
      <c r="H26" s="85">
        <v>45</v>
      </c>
      <c r="I26" s="85">
        <v>0</v>
      </c>
      <c r="J26" s="85">
        <v>0</v>
      </c>
      <c r="K26" s="85">
        <v>0</v>
      </c>
      <c r="L26" s="85">
        <v>0</v>
      </c>
      <c r="M26" s="85">
        <v>100</v>
      </c>
      <c r="N26" s="85">
        <v>0</v>
      </c>
      <c r="O26" s="85">
        <v>25</v>
      </c>
      <c r="P26" s="79"/>
      <c r="Q26" s="102">
        <f t="shared" si="1"/>
        <v>0</v>
      </c>
      <c r="R26" s="102">
        <f t="shared" si="0"/>
        <v>0</v>
      </c>
      <c r="S26" s="102">
        <f t="shared" si="0"/>
        <v>0</v>
      </c>
      <c r="T26" s="102">
        <f t="shared" si="0"/>
        <v>0</v>
      </c>
      <c r="U26" s="102">
        <f t="shared" si="0"/>
        <v>0</v>
      </c>
      <c r="V26" s="102">
        <f t="shared" si="0"/>
        <v>800</v>
      </c>
      <c r="W26" s="102">
        <f t="shared" si="0"/>
        <v>800</v>
      </c>
      <c r="X26" s="102">
        <f t="shared" si="0"/>
        <v>0</v>
      </c>
      <c r="Y26" s="102">
        <f t="shared" si="0"/>
        <v>0</v>
      </c>
      <c r="Z26" s="102">
        <f t="shared" si="0"/>
        <v>0</v>
      </c>
      <c r="AA26" s="102">
        <f t="shared" si="0"/>
        <v>800</v>
      </c>
      <c r="AB26" s="102">
        <f t="shared" si="0"/>
        <v>0</v>
      </c>
      <c r="AC26" s="102">
        <f t="shared" si="0"/>
        <v>800</v>
      </c>
    </row>
    <row r="27" spans="2:29" ht="18" x14ac:dyDescent="0.55000000000000004">
      <c r="B27" s="84" t="s">
        <v>46</v>
      </c>
      <c r="C27" s="85">
        <v>0</v>
      </c>
      <c r="D27" s="85">
        <v>0</v>
      </c>
      <c r="E27" s="85">
        <v>0</v>
      </c>
      <c r="F27" s="85">
        <v>0</v>
      </c>
      <c r="G27" s="85">
        <v>0</v>
      </c>
      <c r="H27" s="85">
        <v>0</v>
      </c>
      <c r="I27" s="85">
        <v>0</v>
      </c>
      <c r="J27" s="85">
        <v>0</v>
      </c>
      <c r="K27" s="85">
        <v>0</v>
      </c>
      <c r="L27" s="85">
        <v>0</v>
      </c>
      <c r="M27" s="85">
        <v>0</v>
      </c>
      <c r="N27" s="85">
        <v>0</v>
      </c>
      <c r="O27" s="85">
        <v>0</v>
      </c>
      <c r="P27" s="79"/>
      <c r="Q27" s="102">
        <f t="shared" si="1"/>
        <v>0</v>
      </c>
      <c r="R27" s="102">
        <f t="shared" si="0"/>
        <v>0</v>
      </c>
      <c r="S27" s="102">
        <f t="shared" si="0"/>
        <v>0</v>
      </c>
      <c r="T27" s="102">
        <f t="shared" si="0"/>
        <v>0</v>
      </c>
      <c r="U27" s="102">
        <f t="shared" si="0"/>
        <v>0</v>
      </c>
      <c r="V27" s="102">
        <f t="shared" si="0"/>
        <v>800</v>
      </c>
      <c r="W27" s="102">
        <f t="shared" si="0"/>
        <v>800</v>
      </c>
      <c r="X27" s="102">
        <f t="shared" si="0"/>
        <v>0</v>
      </c>
      <c r="Y27" s="102">
        <f t="shared" si="0"/>
        <v>0</v>
      </c>
      <c r="Z27" s="102">
        <f t="shared" si="0"/>
        <v>0</v>
      </c>
      <c r="AA27" s="102">
        <f t="shared" si="0"/>
        <v>0</v>
      </c>
      <c r="AB27" s="102">
        <f t="shared" si="0"/>
        <v>0</v>
      </c>
      <c r="AC27" s="102">
        <f t="shared" si="0"/>
        <v>0</v>
      </c>
    </row>
    <row r="28" spans="2:29" ht="18" x14ac:dyDescent="0.55000000000000004">
      <c r="B28" s="84" t="s">
        <v>48</v>
      </c>
      <c r="C28" s="85">
        <v>0</v>
      </c>
      <c r="D28" s="85">
        <v>0</v>
      </c>
      <c r="E28" s="85">
        <v>0</v>
      </c>
      <c r="F28" s="85">
        <v>0</v>
      </c>
      <c r="G28" s="85">
        <v>0</v>
      </c>
      <c r="H28" s="85">
        <v>0</v>
      </c>
      <c r="I28" s="85">
        <v>0</v>
      </c>
      <c r="J28" s="85">
        <v>0</v>
      </c>
      <c r="K28" s="85">
        <v>0</v>
      </c>
      <c r="L28" s="85">
        <v>0</v>
      </c>
      <c r="M28" s="85">
        <v>0</v>
      </c>
      <c r="N28" s="85">
        <v>0</v>
      </c>
      <c r="O28" s="85">
        <v>0</v>
      </c>
      <c r="P28" s="79"/>
      <c r="Q28" s="102">
        <f t="shared" si="1"/>
        <v>0</v>
      </c>
      <c r="R28" s="102">
        <f t="shared" si="0"/>
        <v>0</v>
      </c>
      <c r="S28" s="102">
        <f t="shared" si="0"/>
        <v>0</v>
      </c>
      <c r="T28" s="102">
        <f t="shared" si="0"/>
        <v>0</v>
      </c>
      <c r="U28" s="102">
        <f t="shared" si="0"/>
        <v>0</v>
      </c>
      <c r="V28" s="102">
        <f t="shared" si="0"/>
        <v>800</v>
      </c>
      <c r="W28" s="102">
        <f t="shared" si="0"/>
        <v>800</v>
      </c>
      <c r="X28" s="102">
        <f t="shared" si="0"/>
        <v>0</v>
      </c>
      <c r="Y28" s="102">
        <f t="shared" si="0"/>
        <v>0</v>
      </c>
      <c r="Z28" s="102">
        <f t="shared" si="0"/>
        <v>0</v>
      </c>
      <c r="AA28" s="102">
        <f t="shared" si="0"/>
        <v>0</v>
      </c>
      <c r="AB28" s="102">
        <f t="shared" si="0"/>
        <v>0</v>
      </c>
      <c r="AC28" s="102">
        <f t="shared" si="0"/>
        <v>0</v>
      </c>
    </row>
    <row r="29" spans="2:29" ht="18" x14ac:dyDescent="0.55000000000000004">
      <c r="B29" s="84" t="s">
        <v>50</v>
      </c>
      <c r="C29" s="85">
        <v>0</v>
      </c>
      <c r="D29" s="85">
        <v>0</v>
      </c>
      <c r="E29" s="85">
        <v>0</v>
      </c>
      <c r="F29" s="85">
        <v>0</v>
      </c>
      <c r="G29" s="85">
        <v>0</v>
      </c>
      <c r="H29" s="85">
        <v>0</v>
      </c>
      <c r="I29" s="85">
        <v>0</v>
      </c>
      <c r="J29" s="85">
        <v>70</v>
      </c>
      <c r="K29" s="85">
        <v>0</v>
      </c>
      <c r="L29" s="85">
        <v>100</v>
      </c>
      <c r="M29" s="85">
        <v>0</v>
      </c>
      <c r="N29" s="85">
        <v>55</v>
      </c>
      <c r="O29" s="85">
        <v>0</v>
      </c>
      <c r="P29" s="79"/>
      <c r="Q29" s="102">
        <f t="shared" si="1"/>
        <v>0</v>
      </c>
      <c r="R29" s="102">
        <f t="shared" si="0"/>
        <v>0</v>
      </c>
      <c r="S29" s="102">
        <f t="shared" si="0"/>
        <v>0</v>
      </c>
      <c r="T29" s="102">
        <f t="shared" si="0"/>
        <v>0</v>
      </c>
      <c r="U29" s="102">
        <f t="shared" si="0"/>
        <v>0</v>
      </c>
      <c r="V29" s="102">
        <f t="shared" si="0"/>
        <v>0</v>
      </c>
      <c r="W29" s="102">
        <f t="shared" si="0"/>
        <v>0</v>
      </c>
      <c r="X29" s="102">
        <f t="shared" si="0"/>
        <v>800</v>
      </c>
      <c r="Y29" s="102">
        <f t="shared" si="0"/>
        <v>800</v>
      </c>
      <c r="Z29" s="102">
        <f t="shared" si="0"/>
        <v>800</v>
      </c>
      <c r="AA29" s="102">
        <f t="shared" si="0"/>
        <v>800</v>
      </c>
      <c r="AB29" s="102">
        <f t="shared" si="0"/>
        <v>800</v>
      </c>
      <c r="AC29" s="102">
        <f t="shared" si="0"/>
        <v>800</v>
      </c>
    </row>
    <row r="30" spans="2:29" ht="18" x14ac:dyDescent="0.55000000000000004">
      <c r="B30" s="84" t="s">
        <v>53</v>
      </c>
      <c r="C30" s="85">
        <v>0</v>
      </c>
      <c r="D30" s="85">
        <v>0</v>
      </c>
      <c r="E30" s="85">
        <v>0</v>
      </c>
      <c r="F30" s="85">
        <v>0</v>
      </c>
      <c r="G30" s="85">
        <v>0</v>
      </c>
      <c r="H30" s="85">
        <v>0</v>
      </c>
      <c r="I30" s="85">
        <v>0</v>
      </c>
      <c r="J30" s="85">
        <v>0</v>
      </c>
      <c r="K30" s="85">
        <v>0</v>
      </c>
      <c r="L30" s="85">
        <v>0</v>
      </c>
      <c r="M30" s="85">
        <v>0</v>
      </c>
      <c r="N30" s="85">
        <v>0</v>
      </c>
      <c r="O30" s="85">
        <v>0</v>
      </c>
      <c r="P30" s="79"/>
      <c r="Q30" s="102">
        <f t="shared" si="1"/>
        <v>0</v>
      </c>
      <c r="R30" s="102">
        <f t="shared" si="0"/>
        <v>0</v>
      </c>
      <c r="S30" s="102">
        <f t="shared" si="0"/>
        <v>0</v>
      </c>
      <c r="T30" s="102">
        <f t="shared" si="0"/>
        <v>0</v>
      </c>
      <c r="U30" s="102">
        <f t="shared" si="0"/>
        <v>0</v>
      </c>
      <c r="V30" s="102">
        <f t="shared" si="0"/>
        <v>0</v>
      </c>
      <c r="W30" s="102">
        <f t="shared" si="0"/>
        <v>0</v>
      </c>
      <c r="X30" s="102">
        <f t="shared" si="0"/>
        <v>800</v>
      </c>
      <c r="Y30" s="102">
        <f t="shared" si="0"/>
        <v>800</v>
      </c>
      <c r="Z30" s="102">
        <f t="shared" si="0"/>
        <v>800</v>
      </c>
      <c r="AA30" s="102">
        <f t="shared" si="0"/>
        <v>800</v>
      </c>
      <c r="AB30" s="102">
        <f t="shared" si="0"/>
        <v>800</v>
      </c>
      <c r="AC30" s="102">
        <f t="shared" si="0"/>
        <v>800</v>
      </c>
    </row>
    <row r="31" spans="2:29" ht="18" x14ac:dyDescent="0.55000000000000004">
      <c r="B31" s="84" t="s">
        <v>55</v>
      </c>
      <c r="C31" s="85">
        <v>0</v>
      </c>
      <c r="D31" s="85">
        <v>0</v>
      </c>
      <c r="E31" s="85">
        <v>0</v>
      </c>
      <c r="F31" s="85">
        <v>0</v>
      </c>
      <c r="G31" s="85">
        <v>0</v>
      </c>
      <c r="H31" s="85">
        <v>0</v>
      </c>
      <c r="I31" s="85">
        <v>0</v>
      </c>
      <c r="J31" s="85">
        <v>0</v>
      </c>
      <c r="K31" s="85">
        <v>0</v>
      </c>
      <c r="L31" s="85">
        <v>0</v>
      </c>
      <c r="M31" s="85">
        <v>0</v>
      </c>
      <c r="N31" s="85">
        <v>0</v>
      </c>
      <c r="O31" s="85">
        <v>0</v>
      </c>
      <c r="P31" s="79"/>
      <c r="Q31" s="102">
        <f t="shared" si="1"/>
        <v>0</v>
      </c>
      <c r="R31" s="102">
        <f t="shared" si="0"/>
        <v>0</v>
      </c>
      <c r="S31" s="102">
        <f t="shared" si="0"/>
        <v>0</v>
      </c>
      <c r="T31" s="102">
        <f t="shared" si="0"/>
        <v>0</v>
      </c>
      <c r="U31" s="102">
        <f t="shared" si="0"/>
        <v>0</v>
      </c>
      <c r="V31" s="102">
        <f t="shared" si="0"/>
        <v>0</v>
      </c>
      <c r="W31" s="102">
        <f t="shared" si="0"/>
        <v>0</v>
      </c>
      <c r="X31" s="102">
        <f t="shared" si="0"/>
        <v>0</v>
      </c>
      <c r="Y31" s="102">
        <f t="shared" si="0"/>
        <v>0</v>
      </c>
      <c r="Z31" s="102">
        <f t="shared" si="0"/>
        <v>0</v>
      </c>
      <c r="AA31" s="102">
        <f t="shared" si="0"/>
        <v>0</v>
      </c>
      <c r="AB31" s="102">
        <f t="shared" si="0"/>
        <v>0</v>
      </c>
      <c r="AC31" s="102">
        <f t="shared" si="0"/>
        <v>0</v>
      </c>
    </row>
    <row r="32" spans="2:29" ht="18" x14ac:dyDescent="0.55000000000000004">
      <c r="B32" s="84" t="s">
        <v>58</v>
      </c>
      <c r="C32" s="85">
        <v>0</v>
      </c>
      <c r="D32" s="85">
        <v>0</v>
      </c>
      <c r="E32" s="85">
        <v>0</v>
      </c>
      <c r="F32" s="85">
        <v>0</v>
      </c>
      <c r="G32" s="85">
        <v>0</v>
      </c>
      <c r="H32" s="85">
        <v>0</v>
      </c>
      <c r="I32" s="85">
        <v>0</v>
      </c>
      <c r="J32" s="85">
        <v>0</v>
      </c>
      <c r="K32" s="85">
        <v>0</v>
      </c>
      <c r="L32" s="85">
        <v>0</v>
      </c>
      <c r="M32" s="85">
        <v>0</v>
      </c>
      <c r="N32" s="85">
        <v>0</v>
      </c>
      <c r="O32" s="85">
        <v>0</v>
      </c>
      <c r="P32" s="79"/>
      <c r="Q32" s="102">
        <f t="shared" si="1"/>
        <v>0</v>
      </c>
      <c r="R32" s="102">
        <f t="shared" si="0"/>
        <v>0</v>
      </c>
      <c r="S32" s="102">
        <f t="shared" si="0"/>
        <v>0</v>
      </c>
      <c r="T32" s="102">
        <f t="shared" si="0"/>
        <v>0</v>
      </c>
      <c r="U32" s="102">
        <f t="shared" si="0"/>
        <v>0</v>
      </c>
      <c r="V32" s="102">
        <f t="shared" si="0"/>
        <v>0</v>
      </c>
      <c r="W32" s="102">
        <f t="shared" si="0"/>
        <v>0</v>
      </c>
      <c r="X32" s="102">
        <f t="shared" si="0"/>
        <v>0</v>
      </c>
      <c r="Y32" s="102">
        <f t="shared" si="0"/>
        <v>0</v>
      </c>
      <c r="Z32" s="102">
        <f t="shared" si="0"/>
        <v>0</v>
      </c>
      <c r="AA32" s="102">
        <f t="shared" si="0"/>
        <v>0</v>
      </c>
      <c r="AB32" s="102">
        <f t="shared" si="0"/>
        <v>0</v>
      </c>
      <c r="AC32" s="102">
        <f t="shared" si="0"/>
        <v>0</v>
      </c>
    </row>
    <row r="33" spans="2:29" ht="18" x14ac:dyDescent="0.55000000000000004">
      <c r="B33" s="84" t="s">
        <v>60</v>
      </c>
      <c r="C33" s="85">
        <v>0</v>
      </c>
      <c r="D33" s="85">
        <v>0</v>
      </c>
      <c r="E33" s="85">
        <v>0</v>
      </c>
      <c r="F33" s="85">
        <v>0</v>
      </c>
      <c r="G33" s="85">
        <v>0</v>
      </c>
      <c r="H33" s="85">
        <v>0</v>
      </c>
      <c r="I33" s="85">
        <v>0</v>
      </c>
      <c r="J33" s="85">
        <v>0</v>
      </c>
      <c r="K33" s="85">
        <v>0</v>
      </c>
      <c r="L33" s="85">
        <v>0</v>
      </c>
      <c r="M33" s="85">
        <v>0</v>
      </c>
      <c r="N33" s="85">
        <v>0</v>
      </c>
      <c r="O33" s="85">
        <v>0</v>
      </c>
      <c r="P33" s="79"/>
      <c r="Q33" s="102">
        <f t="shared" si="1"/>
        <v>0</v>
      </c>
      <c r="R33" s="102">
        <f t="shared" si="0"/>
        <v>0</v>
      </c>
      <c r="S33" s="102">
        <f t="shared" si="0"/>
        <v>0</v>
      </c>
      <c r="T33" s="102">
        <f t="shared" si="0"/>
        <v>0</v>
      </c>
      <c r="U33" s="102">
        <f t="shared" si="0"/>
        <v>0</v>
      </c>
      <c r="V33" s="102">
        <f t="shared" si="0"/>
        <v>0</v>
      </c>
      <c r="W33" s="102">
        <f t="shared" si="0"/>
        <v>0</v>
      </c>
      <c r="X33" s="102">
        <f t="shared" si="0"/>
        <v>0</v>
      </c>
      <c r="Y33" s="102">
        <f t="shared" si="0"/>
        <v>0</v>
      </c>
      <c r="Z33" s="102">
        <f t="shared" si="0"/>
        <v>0</v>
      </c>
      <c r="AA33" s="102">
        <f t="shared" si="0"/>
        <v>0</v>
      </c>
      <c r="AB33" s="102">
        <f t="shared" si="0"/>
        <v>0</v>
      </c>
      <c r="AC33" s="102">
        <f t="shared" si="0"/>
        <v>0</v>
      </c>
    </row>
    <row r="34" spans="2:29" ht="18" x14ac:dyDescent="0.55000000000000004">
      <c r="B34" s="84" t="s">
        <v>62</v>
      </c>
      <c r="C34" s="85">
        <v>0</v>
      </c>
      <c r="D34" s="85">
        <v>0</v>
      </c>
      <c r="E34" s="85">
        <v>0</v>
      </c>
      <c r="F34" s="85">
        <v>0</v>
      </c>
      <c r="G34" s="85">
        <v>0</v>
      </c>
      <c r="H34" s="85">
        <v>0</v>
      </c>
      <c r="I34" s="85">
        <v>0</v>
      </c>
      <c r="J34" s="85">
        <v>0</v>
      </c>
      <c r="K34" s="85">
        <v>0</v>
      </c>
      <c r="L34" s="85">
        <v>0</v>
      </c>
      <c r="M34" s="85">
        <v>0</v>
      </c>
      <c r="N34" s="85">
        <v>0</v>
      </c>
      <c r="O34" s="85">
        <v>0</v>
      </c>
      <c r="P34" s="79"/>
      <c r="Q34" s="102">
        <f t="shared" si="1"/>
        <v>0</v>
      </c>
      <c r="R34" s="102">
        <f t="shared" si="0"/>
        <v>0</v>
      </c>
      <c r="S34" s="102">
        <f t="shared" si="0"/>
        <v>0</v>
      </c>
      <c r="T34" s="102">
        <f t="shared" si="0"/>
        <v>0</v>
      </c>
      <c r="U34" s="102">
        <f t="shared" si="0"/>
        <v>0</v>
      </c>
      <c r="V34" s="102">
        <f t="shared" si="0"/>
        <v>0</v>
      </c>
      <c r="W34" s="102">
        <f t="shared" si="0"/>
        <v>0</v>
      </c>
      <c r="X34" s="102">
        <f t="shared" si="0"/>
        <v>0</v>
      </c>
      <c r="Y34" s="102">
        <f t="shared" si="0"/>
        <v>0</v>
      </c>
      <c r="Z34" s="102">
        <f t="shared" si="0"/>
        <v>0</v>
      </c>
      <c r="AA34" s="102">
        <f t="shared" si="0"/>
        <v>0</v>
      </c>
      <c r="AB34" s="102">
        <f t="shared" si="0"/>
        <v>0</v>
      </c>
      <c r="AC34" s="102">
        <f t="shared" si="0"/>
        <v>0</v>
      </c>
    </row>
    <row r="35" spans="2:29" ht="18" x14ac:dyDescent="0.55000000000000004">
      <c r="B35" s="84" t="s">
        <v>64</v>
      </c>
      <c r="C35" s="85">
        <v>0</v>
      </c>
      <c r="D35" s="85">
        <v>0</v>
      </c>
      <c r="E35" s="85">
        <v>0</v>
      </c>
      <c r="F35" s="85">
        <v>0</v>
      </c>
      <c r="G35" s="85">
        <v>0</v>
      </c>
      <c r="H35" s="85">
        <v>0</v>
      </c>
      <c r="I35" s="85">
        <v>0</v>
      </c>
      <c r="J35" s="85">
        <v>0</v>
      </c>
      <c r="K35" s="85">
        <v>0</v>
      </c>
      <c r="L35" s="85">
        <v>0</v>
      </c>
      <c r="M35" s="85">
        <v>0</v>
      </c>
      <c r="N35" s="85">
        <v>0</v>
      </c>
      <c r="O35" s="85">
        <v>0</v>
      </c>
      <c r="P35" s="79"/>
      <c r="Q35" s="102">
        <f t="shared" si="1"/>
        <v>0</v>
      </c>
      <c r="R35" s="102">
        <f t="shared" si="0"/>
        <v>0</v>
      </c>
      <c r="S35" s="102">
        <f t="shared" si="0"/>
        <v>0</v>
      </c>
      <c r="T35" s="102">
        <f t="shared" si="0"/>
        <v>0</v>
      </c>
      <c r="U35" s="102">
        <f t="shared" si="0"/>
        <v>0</v>
      </c>
      <c r="V35" s="102">
        <f t="shared" si="0"/>
        <v>0</v>
      </c>
      <c r="W35" s="102">
        <f t="shared" si="0"/>
        <v>0</v>
      </c>
      <c r="X35" s="102">
        <f t="shared" si="0"/>
        <v>0</v>
      </c>
      <c r="Y35" s="102">
        <f t="shared" si="0"/>
        <v>0</v>
      </c>
      <c r="Z35" s="102">
        <f t="shared" si="0"/>
        <v>0</v>
      </c>
      <c r="AA35" s="102">
        <f t="shared" si="0"/>
        <v>0</v>
      </c>
      <c r="AB35" s="102">
        <f t="shared" si="0"/>
        <v>0</v>
      </c>
      <c r="AC35" s="102">
        <f t="shared" si="0"/>
        <v>0</v>
      </c>
    </row>
    <row r="36" spans="2:29" ht="18" x14ac:dyDescent="0.55000000000000004">
      <c r="B36" s="84" t="s">
        <v>66</v>
      </c>
      <c r="C36" s="85">
        <v>0</v>
      </c>
      <c r="D36" s="85">
        <v>0</v>
      </c>
      <c r="E36" s="85">
        <v>0</v>
      </c>
      <c r="F36" s="85">
        <v>0</v>
      </c>
      <c r="G36" s="85">
        <v>0</v>
      </c>
      <c r="H36" s="85">
        <v>0</v>
      </c>
      <c r="I36" s="85">
        <v>0</v>
      </c>
      <c r="J36" s="85">
        <v>0</v>
      </c>
      <c r="K36" s="85">
        <v>0</v>
      </c>
      <c r="L36" s="85">
        <v>0</v>
      </c>
      <c r="M36" s="85">
        <v>0</v>
      </c>
      <c r="N36" s="85">
        <v>0</v>
      </c>
      <c r="O36" s="85">
        <v>0</v>
      </c>
      <c r="P36" s="79"/>
      <c r="Q36" s="102">
        <f t="shared" si="1"/>
        <v>0</v>
      </c>
      <c r="R36" s="102">
        <f t="shared" si="0"/>
        <v>0</v>
      </c>
      <c r="S36" s="102">
        <f t="shared" si="0"/>
        <v>0</v>
      </c>
      <c r="T36" s="102">
        <f t="shared" si="0"/>
        <v>0</v>
      </c>
      <c r="U36" s="102">
        <f t="shared" si="0"/>
        <v>0</v>
      </c>
      <c r="V36" s="102">
        <f t="shared" si="0"/>
        <v>0</v>
      </c>
      <c r="W36" s="102">
        <f t="shared" si="0"/>
        <v>0</v>
      </c>
      <c r="X36" s="102">
        <f t="shared" si="0"/>
        <v>0</v>
      </c>
      <c r="Y36" s="102">
        <f t="shared" si="0"/>
        <v>0</v>
      </c>
      <c r="Z36" s="102">
        <f t="shared" si="0"/>
        <v>0</v>
      </c>
      <c r="AA36" s="102">
        <f t="shared" si="0"/>
        <v>0</v>
      </c>
      <c r="AB36" s="102">
        <f t="shared" si="0"/>
        <v>0</v>
      </c>
      <c r="AC36" s="102">
        <f t="shared" si="0"/>
        <v>0</v>
      </c>
    </row>
    <row r="37" spans="2:29" ht="18" x14ac:dyDescent="0.55000000000000004">
      <c r="B37" s="79"/>
      <c r="C37" s="79"/>
      <c r="D37" s="79"/>
      <c r="E37" s="79"/>
      <c r="F37" s="79"/>
      <c r="G37" s="79"/>
      <c r="H37" s="79"/>
      <c r="I37" s="79"/>
      <c r="J37" s="79"/>
      <c r="K37" s="79"/>
      <c r="L37" s="79"/>
      <c r="M37" s="79"/>
      <c r="N37" s="79"/>
      <c r="O37" s="79"/>
      <c r="P37" s="79"/>
      <c r="Q37" s="79"/>
    </row>
    <row r="38" spans="2:29" ht="18" x14ac:dyDescent="0.55000000000000004">
      <c r="B38" s="79"/>
      <c r="C38" s="79"/>
      <c r="D38" s="79"/>
      <c r="E38" s="79"/>
      <c r="F38" s="79"/>
      <c r="G38" s="79"/>
      <c r="H38" s="79"/>
      <c r="I38" s="79"/>
      <c r="J38" s="79"/>
      <c r="K38" s="79"/>
      <c r="L38" s="79"/>
      <c r="M38" s="79"/>
      <c r="N38" s="79"/>
      <c r="O38" s="79"/>
      <c r="P38" s="79"/>
      <c r="Q38" s="79"/>
      <c r="R38" s="79"/>
      <c r="S38" s="65"/>
      <c r="T38" s="65"/>
      <c r="U38" s="65"/>
      <c r="V38" s="65"/>
      <c r="W38" s="65"/>
    </row>
    <row r="39" spans="2:29" ht="21" x14ac:dyDescent="0.65">
      <c r="B39" s="78" t="s">
        <v>87</v>
      </c>
      <c r="C39" s="78"/>
      <c r="D39" s="78"/>
      <c r="E39" s="79"/>
      <c r="F39" s="79"/>
      <c r="G39" s="79"/>
      <c r="H39" s="79"/>
      <c r="I39" s="79"/>
      <c r="J39" s="79"/>
      <c r="K39" s="79"/>
      <c r="L39" s="79"/>
      <c r="M39" s="79"/>
      <c r="N39" s="79"/>
      <c r="O39" s="79"/>
      <c r="P39" s="79"/>
      <c r="Q39" s="79"/>
      <c r="R39" s="79"/>
      <c r="S39" s="65"/>
      <c r="T39" s="65"/>
      <c r="U39" s="65"/>
      <c r="V39" s="65"/>
      <c r="W39" s="65"/>
    </row>
    <row r="40" spans="2:29" ht="18" x14ac:dyDescent="0.55000000000000004">
      <c r="B40" s="79"/>
      <c r="C40" s="79"/>
      <c r="D40" s="79"/>
      <c r="E40" s="79"/>
      <c r="F40" s="79"/>
      <c r="G40" s="79"/>
      <c r="H40" s="79"/>
      <c r="I40" s="79"/>
      <c r="J40" s="79"/>
      <c r="K40" s="79"/>
      <c r="L40" s="79"/>
      <c r="M40" s="79"/>
      <c r="N40" s="79"/>
      <c r="O40" s="79"/>
      <c r="P40" s="79"/>
      <c r="Q40" s="79"/>
      <c r="R40" s="79"/>
      <c r="S40" s="65"/>
      <c r="T40" s="65"/>
      <c r="U40" s="65"/>
      <c r="V40" s="65"/>
      <c r="W40" s="65"/>
    </row>
    <row r="41" spans="2:29" ht="18" x14ac:dyDescent="0.55000000000000004">
      <c r="B41" s="81" t="s">
        <v>88</v>
      </c>
      <c r="C41" s="86">
        <f>SUMPRODUCT(C9:O21,C24:O36)</f>
        <v>7569.8000000000011</v>
      </c>
      <c r="D41" s="79"/>
      <c r="E41" s="79"/>
      <c r="F41" s="79"/>
      <c r="G41" s="79"/>
      <c r="H41" s="79"/>
      <c r="I41" s="79"/>
      <c r="J41" s="79"/>
      <c r="K41" s="79"/>
      <c r="L41" s="79"/>
      <c r="M41" s="79"/>
      <c r="N41" s="79"/>
      <c r="O41" s="79"/>
      <c r="P41" s="79"/>
      <c r="Q41" s="79"/>
      <c r="R41" s="79"/>
      <c r="S41" s="65"/>
      <c r="T41" s="65"/>
      <c r="U41" s="65"/>
      <c r="V41" s="65"/>
      <c r="W41" s="65"/>
    </row>
    <row r="42" spans="2:29" ht="18" x14ac:dyDescent="0.55000000000000004">
      <c r="B42" s="79"/>
      <c r="C42" s="79"/>
      <c r="D42" s="79"/>
      <c r="E42" s="79"/>
      <c r="F42" s="79"/>
      <c r="G42" s="79"/>
      <c r="H42" s="79"/>
      <c r="I42" s="79"/>
      <c r="J42" s="79"/>
      <c r="K42" s="79"/>
      <c r="L42" s="79"/>
      <c r="M42" s="79"/>
      <c r="N42" s="79"/>
      <c r="O42" s="79"/>
      <c r="P42" s="79"/>
      <c r="Q42" s="79"/>
      <c r="R42" s="79"/>
      <c r="S42" s="65"/>
      <c r="T42" s="65"/>
      <c r="U42" s="65"/>
      <c r="V42" s="65"/>
      <c r="W42" s="65"/>
    </row>
    <row r="44" spans="2:29" ht="21" x14ac:dyDescent="0.65">
      <c r="B44" s="115"/>
      <c r="C44" s="115"/>
      <c r="D44" s="79"/>
      <c r="E44" s="79"/>
      <c r="F44" s="79"/>
      <c r="G44" s="79"/>
      <c r="H44" s="79"/>
      <c r="I44" s="79"/>
      <c r="J44" s="79"/>
      <c r="K44" s="79"/>
      <c r="L44" s="79"/>
      <c r="M44" s="79"/>
      <c r="N44" s="79"/>
      <c r="O44" s="79"/>
      <c r="P44" s="79"/>
      <c r="Q44" s="79"/>
      <c r="R44" s="79"/>
      <c r="S44" s="65"/>
      <c r="T44" s="65"/>
      <c r="U44" s="65"/>
      <c r="V44" s="65"/>
      <c r="W44" s="65"/>
    </row>
    <row r="45" spans="2:29" ht="18" x14ac:dyDescent="0.55000000000000004">
      <c r="B45" s="81"/>
      <c r="C45" s="79"/>
      <c r="D45" s="79"/>
      <c r="E45" s="79"/>
      <c r="F45" s="79"/>
      <c r="G45" s="79"/>
      <c r="H45" s="79"/>
      <c r="I45" s="79"/>
      <c r="J45" s="79"/>
      <c r="K45" s="79"/>
      <c r="L45" s="79"/>
      <c r="M45" s="79"/>
      <c r="N45" s="79"/>
      <c r="O45" s="79"/>
      <c r="P45" s="79"/>
      <c r="Q45" s="79"/>
      <c r="R45" s="79"/>
    </row>
    <row r="46" spans="2:29" ht="18" x14ac:dyDescent="0.55000000000000004">
      <c r="B46" s="130" t="s">
        <v>89</v>
      </c>
      <c r="C46" s="128"/>
      <c r="D46" s="128"/>
      <c r="E46" s="128"/>
      <c r="F46" s="128"/>
      <c r="G46" s="128"/>
      <c r="H46" s="128"/>
      <c r="I46" s="128"/>
      <c r="J46" s="128"/>
      <c r="K46" s="128"/>
      <c r="L46"/>
      <c r="M46" s="79"/>
      <c r="N46" s="79"/>
      <c r="O46" s="79"/>
      <c r="P46" s="79"/>
      <c r="Q46" s="79"/>
      <c r="R46" s="79"/>
    </row>
    <row r="47" spans="2:29" ht="18" x14ac:dyDescent="0.55000000000000004">
      <c r="B47" s="76" t="s">
        <v>33</v>
      </c>
      <c r="C47" s="76" t="s">
        <v>35</v>
      </c>
      <c r="D47" s="76" t="s">
        <v>94</v>
      </c>
      <c r="E47" s="76"/>
      <c r="F47" s="76" t="s">
        <v>95</v>
      </c>
      <c r="G47" s="76"/>
      <c r="H47" s="76" t="s">
        <v>9</v>
      </c>
      <c r="I47" s="76"/>
      <c r="J47" s="76" t="s">
        <v>96</v>
      </c>
      <c r="K47"/>
      <c r="L47"/>
      <c r="M47" s="79"/>
      <c r="N47" s="79"/>
      <c r="O47" s="79"/>
      <c r="P47" s="79"/>
      <c r="Q47" s="79"/>
      <c r="R47" s="79"/>
    </row>
    <row r="48" spans="2:29" ht="18" x14ac:dyDescent="0.55000000000000004">
      <c r="B48" s="91" t="s">
        <v>542</v>
      </c>
      <c r="C48"/>
      <c r="D48"/>
      <c r="E48"/>
      <c r="F48"/>
      <c r="G48"/>
      <c r="H48"/>
      <c r="I48"/>
      <c r="J48"/>
      <c r="K48"/>
      <c r="L48"/>
      <c r="M48" s="79"/>
      <c r="N48" s="79"/>
      <c r="O48" s="79"/>
      <c r="P48" s="79"/>
      <c r="Q48" s="79"/>
      <c r="R48" s="79"/>
    </row>
    <row r="49" spans="2:18" ht="18" x14ac:dyDescent="0.55000000000000004">
      <c r="B49" s="76" t="s">
        <v>39</v>
      </c>
      <c r="C49" s="92" t="s">
        <v>40</v>
      </c>
      <c r="D49" s="97">
        <f>SUM(C24:O24)-SUM(C24:C36)</f>
        <v>200</v>
      </c>
      <c r="E49"/>
      <c r="F49" s="93" t="s">
        <v>90</v>
      </c>
      <c r="G49"/>
      <c r="H49" s="94">
        <v>200</v>
      </c>
      <c r="I49"/>
      <c r="J49" s="95" t="s">
        <v>97</v>
      </c>
      <c r="K49"/>
      <c r="L49"/>
      <c r="M49" s="79"/>
      <c r="N49" s="79"/>
      <c r="O49" s="79"/>
      <c r="P49" s="79"/>
      <c r="Q49" s="79"/>
      <c r="R49" s="79"/>
    </row>
    <row r="50" spans="2:18" ht="18" x14ac:dyDescent="0.55000000000000004">
      <c r="B50" s="76" t="s">
        <v>42</v>
      </c>
      <c r="C50" s="92" t="s">
        <v>43</v>
      </c>
      <c r="D50" s="97">
        <f>SUM(C25:O25)-SUM(D24:D36)</f>
        <v>180</v>
      </c>
      <c r="E50"/>
      <c r="F50" s="93" t="s">
        <v>90</v>
      </c>
      <c r="G50"/>
      <c r="H50" s="94">
        <v>180</v>
      </c>
      <c r="I50"/>
      <c r="J50" s="95" t="s">
        <v>98</v>
      </c>
      <c r="K50"/>
      <c r="L50"/>
      <c r="M50" s="79"/>
      <c r="N50" s="79"/>
      <c r="O50" s="79"/>
      <c r="P50" s="79"/>
      <c r="Q50" s="79"/>
      <c r="R50" s="79"/>
    </row>
    <row r="51" spans="2:18" ht="18" x14ac:dyDescent="0.55000000000000004">
      <c r="B51" s="76" t="s">
        <v>44</v>
      </c>
      <c r="C51" s="92" t="s">
        <v>45</v>
      </c>
      <c r="D51" s="97">
        <f>SUM(C26:O26)-SUM(E24:E36)</f>
        <v>170</v>
      </c>
      <c r="E51"/>
      <c r="F51" s="93" t="s">
        <v>90</v>
      </c>
      <c r="G51"/>
      <c r="H51" s="94">
        <v>170</v>
      </c>
      <c r="I51"/>
      <c r="J51" s="95" t="s">
        <v>99</v>
      </c>
      <c r="K51"/>
      <c r="L51"/>
      <c r="M51" s="79"/>
      <c r="N51" s="79"/>
      <c r="O51" s="79"/>
      <c r="P51" s="79"/>
      <c r="Q51" s="79"/>
      <c r="R51" s="79"/>
    </row>
    <row r="52" spans="2:18" ht="18" x14ac:dyDescent="0.55000000000000004">
      <c r="B52" s="76" t="s">
        <v>46</v>
      </c>
      <c r="C52" s="92" t="s">
        <v>47</v>
      </c>
      <c r="D52" s="97">
        <f>SUM(C27:O27)-SUM(F24:F36)</f>
        <v>0</v>
      </c>
      <c r="E52"/>
      <c r="F52" s="93" t="s">
        <v>90</v>
      </c>
      <c r="G52"/>
      <c r="H52" s="94">
        <v>130</v>
      </c>
      <c r="I52"/>
      <c r="J52" s="95" t="s">
        <v>100</v>
      </c>
      <c r="K52"/>
      <c r="L52"/>
      <c r="M52" s="79"/>
      <c r="N52" s="79"/>
      <c r="O52" s="79"/>
      <c r="P52" s="79"/>
      <c r="Q52" s="79"/>
      <c r="R52" s="79"/>
    </row>
    <row r="53" spans="2:18" ht="18" x14ac:dyDescent="0.55000000000000004">
      <c r="B53" s="76" t="s">
        <v>48</v>
      </c>
      <c r="C53" s="92" t="s">
        <v>49</v>
      </c>
      <c r="D53" s="97">
        <f>SUM(C28:O28)-SUM(G24:G36)</f>
        <v>0</v>
      </c>
      <c r="E53"/>
      <c r="F53" s="93" t="s">
        <v>90</v>
      </c>
      <c r="G53"/>
      <c r="H53" s="94">
        <v>120</v>
      </c>
      <c r="I53"/>
      <c r="J53" s="95" t="s">
        <v>101</v>
      </c>
      <c r="K53"/>
      <c r="L53"/>
      <c r="M53" s="79"/>
      <c r="N53" s="79"/>
      <c r="O53" s="79"/>
      <c r="P53" s="79"/>
      <c r="Q53" s="79"/>
      <c r="R53" s="79"/>
    </row>
    <row r="54" spans="2:18" ht="18" x14ac:dyDescent="0.55000000000000004">
      <c r="B54"/>
      <c r="C54"/>
      <c r="D54"/>
      <c r="E54"/>
      <c r="F54"/>
      <c r="G54"/>
      <c r="H54"/>
      <c r="I54"/>
      <c r="J54"/>
      <c r="K54"/>
      <c r="L54"/>
      <c r="M54" s="79"/>
      <c r="N54" s="79"/>
      <c r="O54" s="79"/>
      <c r="P54" s="79"/>
      <c r="Q54" s="79"/>
      <c r="R54" s="79"/>
    </row>
    <row r="55" spans="2:18" ht="18" x14ac:dyDescent="0.55000000000000004">
      <c r="B55" s="91" t="s">
        <v>541</v>
      </c>
      <c r="C55"/>
      <c r="D55"/>
      <c r="E55"/>
      <c r="F55"/>
      <c r="G55"/>
      <c r="H55"/>
      <c r="I55"/>
      <c r="J55"/>
      <c r="K55"/>
      <c r="L55"/>
      <c r="M55" s="79"/>
      <c r="N55" s="79"/>
      <c r="O55" s="79"/>
      <c r="P55" s="79"/>
      <c r="Q55" s="79"/>
      <c r="R55" s="79"/>
    </row>
    <row r="56" spans="2:18" ht="18" x14ac:dyDescent="0.55000000000000004">
      <c r="B56" s="76" t="s">
        <v>50</v>
      </c>
      <c r="C56" s="92" t="s">
        <v>51</v>
      </c>
      <c r="D56" s="97">
        <f>SUM(C29:O29)-SUM(H24:H36)</f>
        <v>0</v>
      </c>
      <c r="E56" s="96"/>
      <c r="F56" s="93" t="s">
        <v>7</v>
      </c>
      <c r="G56"/>
      <c r="H56" s="94">
        <v>0</v>
      </c>
      <c r="I56"/>
      <c r="J56" s="95" t="s">
        <v>102</v>
      </c>
      <c r="K56"/>
      <c r="L56"/>
      <c r="M56" s="79"/>
      <c r="N56" s="79"/>
      <c r="O56" s="79"/>
      <c r="P56" s="79"/>
      <c r="Q56" s="79"/>
      <c r="R56" s="79"/>
    </row>
    <row r="57" spans="2:18" ht="18" x14ac:dyDescent="0.55000000000000004">
      <c r="B57" s="76" t="s">
        <v>53</v>
      </c>
      <c r="C57" s="92" t="s">
        <v>54</v>
      </c>
      <c r="D57" s="97">
        <f>SUM(C30:O30)-SUM(I24:I36)</f>
        <v>0</v>
      </c>
      <c r="E57" s="96"/>
      <c r="F57" s="93" t="s">
        <v>7</v>
      </c>
      <c r="G57"/>
      <c r="H57" s="94">
        <v>0</v>
      </c>
      <c r="I57"/>
      <c r="J57" s="95" t="s">
        <v>102</v>
      </c>
      <c r="K57"/>
      <c r="L57"/>
      <c r="M57" s="79"/>
      <c r="N57" s="79"/>
      <c r="O57" s="79"/>
      <c r="P57" s="79"/>
      <c r="Q57" s="79"/>
      <c r="R57" s="79"/>
    </row>
    <row r="58" spans="2:18" ht="18" x14ac:dyDescent="0.55000000000000004">
      <c r="B58"/>
      <c r="C58"/>
      <c r="D58"/>
      <c r="E58"/>
      <c r="F58"/>
      <c r="G58"/>
      <c r="H58"/>
      <c r="I58"/>
      <c r="J58"/>
      <c r="K58"/>
      <c r="L58"/>
      <c r="M58" s="79"/>
      <c r="N58" s="79"/>
      <c r="O58" s="79"/>
      <c r="P58" s="79"/>
      <c r="Q58" s="79"/>
      <c r="R58" s="79"/>
    </row>
    <row r="59" spans="2:18" ht="18" x14ac:dyDescent="0.55000000000000004">
      <c r="B59" s="91" t="s">
        <v>543</v>
      </c>
      <c r="C59"/>
      <c r="D59"/>
      <c r="E59"/>
      <c r="F59"/>
      <c r="G59"/>
      <c r="H59"/>
      <c r="I59"/>
      <c r="J59"/>
      <c r="K59"/>
      <c r="L59"/>
      <c r="M59" s="79"/>
      <c r="N59" s="79"/>
      <c r="O59" s="79"/>
      <c r="P59" s="79"/>
      <c r="Q59" s="79"/>
      <c r="R59" s="79"/>
    </row>
    <row r="60" spans="2:18" ht="18" x14ac:dyDescent="0.55000000000000004">
      <c r="B60" s="76" t="s">
        <v>55</v>
      </c>
      <c r="C60" s="92" t="s">
        <v>56</v>
      </c>
      <c r="D60" s="97">
        <f>SUM(J24:J36)-SUM(C31:O31)</f>
        <v>150</v>
      </c>
      <c r="E60"/>
      <c r="F60" s="93" t="s">
        <v>103</v>
      </c>
      <c r="G60"/>
      <c r="H60" s="94">
        <v>150</v>
      </c>
      <c r="I60"/>
      <c r="J60" s="95" t="s">
        <v>104</v>
      </c>
      <c r="K60"/>
      <c r="L60"/>
      <c r="M60" s="79"/>
      <c r="N60" s="79"/>
      <c r="O60" s="79"/>
      <c r="P60" s="79"/>
      <c r="Q60" s="79"/>
      <c r="R60" s="79"/>
    </row>
    <row r="61" spans="2:18" ht="18" x14ac:dyDescent="0.55000000000000004">
      <c r="B61" s="76" t="s">
        <v>58</v>
      </c>
      <c r="C61" s="92" t="s">
        <v>59</v>
      </c>
      <c r="D61" s="97">
        <f>SUM(K24:K36)-SUM(C32:O32)</f>
        <v>120</v>
      </c>
      <c r="E61"/>
      <c r="F61" s="93" t="s">
        <v>103</v>
      </c>
      <c r="G61"/>
      <c r="H61" s="94">
        <v>120</v>
      </c>
      <c r="I61"/>
      <c r="J61" s="95" t="s">
        <v>105</v>
      </c>
      <c r="K61"/>
      <c r="L61"/>
      <c r="M61" s="79"/>
      <c r="N61" s="79"/>
      <c r="O61" s="79"/>
      <c r="P61" s="79"/>
      <c r="Q61" s="79"/>
      <c r="R61" s="79"/>
    </row>
    <row r="62" spans="2:18" x14ac:dyDescent="0.45">
      <c r="B62" s="76" t="s">
        <v>60</v>
      </c>
      <c r="C62" s="92" t="s">
        <v>61</v>
      </c>
      <c r="D62" s="97">
        <f>SUM(L24:L36)-SUM(C33:O33)</f>
        <v>100</v>
      </c>
      <c r="E62"/>
      <c r="F62" s="93" t="s">
        <v>103</v>
      </c>
      <c r="G62"/>
      <c r="H62" s="94">
        <v>100</v>
      </c>
      <c r="I62"/>
      <c r="J62" s="95" t="s">
        <v>106</v>
      </c>
      <c r="K62"/>
      <c r="L62"/>
    </row>
    <row r="63" spans="2:18" x14ac:dyDescent="0.45">
      <c r="B63" s="76" t="s">
        <v>62</v>
      </c>
      <c r="C63" s="92" t="s">
        <v>63</v>
      </c>
      <c r="D63" s="97">
        <f>SUM(M24:M36)-SUM(C34:O34)</f>
        <v>100</v>
      </c>
      <c r="E63"/>
      <c r="F63" s="93" t="s">
        <v>103</v>
      </c>
      <c r="G63"/>
      <c r="H63" s="94">
        <v>100</v>
      </c>
      <c r="I63"/>
      <c r="J63" s="95" t="s">
        <v>106</v>
      </c>
      <c r="K63"/>
      <c r="L63"/>
    </row>
    <row r="64" spans="2:18" x14ac:dyDescent="0.45">
      <c r="B64" s="76" t="s">
        <v>64</v>
      </c>
      <c r="C64" s="92" t="s">
        <v>65</v>
      </c>
      <c r="D64" s="97">
        <f>SUM(N24:N36)-SUM(C35:O35)</f>
        <v>55</v>
      </c>
      <c r="E64"/>
      <c r="F64" s="93" t="s">
        <v>103</v>
      </c>
      <c r="G64"/>
      <c r="H64" s="94">
        <v>55</v>
      </c>
      <c r="I64"/>
      <c r="J64" s="95" t="s">
        <v>107</v>
      </c>
      <c r="K64"/>
      <c r="L64"/>
    </row>
    <row r="65" spans="2:12" x14ac:dyDescent="0.45">
      <c r="B65" s="76" t="s">
        <v>66</v>
      </c>
      <c r="C65" s="92" t="s">
        <v>67</v>
      </c>
      <c r="D65" s="97">
        <f>SUM(O24:O36)-SUM(C36:O36)</f>
        <v>25</v>
      </c>
      <c r="E65"/>
      <c r="F65" s="93" t="s">
        <v>103</v>
      </c>
      <c r="G65"/>
      <c r="H65" s="94">
        <v>25</v>
      </c>
      <c r="I65"/>
      <c r="J65" s="95" t="s">
        <v>108</v>
      </c>
      <c r="K65"/>
      <c r="L65"/>
    </row>
  </sheetData>
  <mergeCells count="1">
    <mergeCell ref="B46:K4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9990E-EE46-4C7B-9028-F01A629FCAF5}">
  <dimension ref="A1:Q194"/>
  <sheetViews>
    <sheetView showGridLines="0" workbookViewId="0">
      <selection activeCell="O51" sqref="O51"/>
    </sheetView>
  </sheetViews>
  <sheetFormatPr defaultRowHeight="9.75" x14ac:dyDescent="0.25"/>
  <cols>
    <col min="1" max="1" width="2.1796875" customWidth="1"/>
    <col min="2" max="2" width="6.26953125" bestFit="1" customWidth="1"/>
    <col min="3" max="3" width="29.36328125" bestFit="1" customWidth="1"/>
    <col min="4" max="4" width="6.26953125" bestFit="1" customWidth="1"/>
    <col min="5" max="5" width="12.54296875" bestFit="1" customWidth="1"/>
    <col min="6" max="6" width="11.1796875" bestFit="1" customWidth="1"/>
    <col min="7" max="8" width="11.81640625" bestFit="1" customWidth="1"/>
    <col min="13" max="13" width="16.453125" customWidth="1"/>
    <col min="14" max="14" width="15" customWidth="1"/>
    <col min="15" max="15" width="21.36328125" customWidth="1"/>
    <col min="16" max="16" width="13.36328125" customWidth="1"/>
    <col min="17" max="17" width="11.453125" customWidth="1"/>
  </cols>
  <sheetData>
    <row r="1" spans="1:17" x14ac:dyDescent="0.25">
      <c r="A1" s="103" t="s">
        <v>124</v>
      </c>
    </row>
    <row r="2" spans="1:17" x14ac:dyDescent="0.25">
      <c r="A2" s="103" t="s">
        <v>509</v>
      </c>
    </row>
    <row r="3" spans="1:17" x14ac:dyDescent="0.25">
      <c r="A3" s="103" t="s">
        <v>510</v>
      </c>
    </row>
    <row r="6" spans="1:17" ht="13.15" thickBot="1" x14ac:dyDescent="0.4">
      <c r="A6" t="s">
        <v>127</v>
      </c>
      <c r="L6" s="133" t="s">
        <v>513</v>
      </c>
      <c r="M6" s="133"/>
    </row>
    <row r="7" spans="1:17" x14ac:dyDescent="0.25">
      <c r="B7" s="106"/>
      <c r="C7" s="106"/>
      <c r="D7" s="106" t="s">
        <v>130</v>
      </c>
      <c r="E7" s="106" t="s">
        <v>132</v>
      </c>
      <c r="F7" s="106" t="s">
        <v>134</v>
      </c>
      <c r="G7" s="106" t="s">
        <v>136</v>
      </c>
      <c r="H7" s="106" t="s">
        <v>136</v>
      </c>
      <c r="L7" s="108"/>
      <c r="M7" s="108" t="s">
        <v>130</v>
      </c>
      <c r="N7" s="108" t="s">
        <v>134</v>
      </c>
      <c r="O7" s="108" t="s">
        <v>5</v>
      </c>
      <c r="P7" s="108" t="s">
        <v>136</v>
      </c>
      <c r="Q7" s="108" t="s">
        <v>136</v>
      </c>
    </row>
    <row r="8" spans="1:17" ht="10.15" thickBot="1" x14ac:dyDescent="0.3">
      <c r="B8" s="107" t="s">
        <v>128</v>
      </c>
      <c r="C8" s="107" t="s">
        <v>129</v>
      </c>
      <c r="D8" s="107" t="s">
        <v>131</v>
      </c>
      <c r="E8" s="107" t="s">
        <v>133</v>
      </c>
      <c r="F8" s="107" t="s">
        <v>135</v>
      </c>
      <c r="G8" s="107" t="s">
        <v>137</v>
      </c>
      <c r="H8" s="107" t="s">
        <v>138</v>
      </c>
      <c r="L8" s="108" t="s">
        <v>129</v>
      </c>
      <c r="M8" s="108" t="s">
        <v>131</v>
      </c>
      <c r="N8" s="108" t="s">
        <v>135</v>
      </c>
      <c r="O8" s="108" t="s">
        <v>512</v>
      </c>
      <c r="P8" s="108" t="s">
        <v>137</v>
      </c>
      <c r="Q8" s="108" t="s">
        <v>138</v>
      </c>
    </row>
    <row r="9" spans="1:17" x14ac:dyDescent="0.25">
      <c r="B9" s="104" t="s">
        <v>144</v>
      </c>
      <c r="C9" s="104" t="s">
        <v>145</v>
      </c>
      <c r="D9" s="104">
        <v>0</v>
      </c>
      <c r="E9" s="104">
        <v>0</v>
      </c>
      <c r="F9" s="104">
        <v>0</v>
      </c>
      <c r="G9" s="104">
        <v>1E+30</v>
      </c>
      <c r="H9" s="104">
        <v>0</v>
      </c>
      <c r="L9" s="109" t="s">
        <v>159</v>
      </c>
      <c r="M9" s="109">
        <v>80</v>
      </c>
      <c r="N9" s="109">
        <v>4.8999999999999986</v>
      </c>
      <c r="O9" s="109">
        <f>M9*N9</f>
        <v>391.99999999999989</v>
      </c>
      <c r="P9" s="109">
        <v>0.42000000000000171</v>
      </c>
      <c r="Q9" s="109">
        <v>0.42000000000000171</v>
      </c>
    </row>
    <row r="10" spans="1:17" x14ac:dyDescent="0.25">
      <c r="B10" s="104" t="s">
        <v>146</v>
      </c>
      <c r="C10" s="104" t="s">
        <v>147</v>
      </c>
      <c r="D10" s="104">
        <v>0</v>
      </c>
      <c r="E10" s="104">
        <v>0.9800000000186273</v>
      </c>
      <c r="F10" s="104">
        <v>0</v>
      </c>
      <c r="G10" s="104">
        <v>1E+30</v>
      </c>
      <c r="H10" s="104">
        <v>0.9800000000186273</v>
      </c>
      <c r="L10" s="109" t="s">
        <v>161</v>
      </c>
      <c r="M10" s="109">
        <v>120</v>
      </c>
      <c r="N10" s="109">
        <v>5.32</v>
      </c>
      <c r="O10" s="109">
        <f t="shared" ref="O10:O17" si="0">M10*N10</f>
        <v>638.40000000000009</v>
      </c>
      <c r="P10" s="109">
        <v>0.42000000000000171</v>
      </c>
      <c r="Q10" s="109">
        <v>0.42000000000000171</v>
      </c>
    </row>
    <row r="11" spans="1:17" x14ac:dyDescent="0.25">
      <c r="B11" s="104" t="s">
        <v>148</v>
      </c>
      <c r="C11" s="104" t="s">
        <v>149</v>
      </c>
      <c r="D11" s="104">
        <v>0</v>
      </c>
      <c r="E11" s="104">
        <v>6.3000000000698524</v>
      </c>
      <c r="F11" s="104">
        <v>0</v>
      </c>
      <c r="G11" s="104">
        <v>1E+30</v>
      </c>
      <c r="H11" s="104">
        <v>6.3000000000698524</v>
      </c>
      <c r="L11" s="109" t="s">
        <v>181</v>
      </c>
      <c r="M11" s="109">
        <v>180</v>
      </c>
      <c r="N11" s="109">
        <v>3.3599999999999994</v>
      </c>
      <c r="O11" s="109">
        <f t="shared" si="0"/>
        <v>604.79999999999995</v>
      </c>
      <c r="P11" s="109">
        <v>0.9800000000186273</v>
      </c>
      <c r="Q11" s="109">
        <v>0.9800000000186273</v>
      </c>
    </row>
    <row r="12" spans="1:17" x14ac:dyDescent="0.25">
      <c r="B12" s="104" t="s">
        <v>150</v>
      </c>
      <c r="C12" s="104" t="s">
        <v>151</v>
      </c>
      <c r="D12" s="104">
        <v>0</v>
      </c>
      <c r="E12" s="104">
        <v>6.3000000000698524</v>
      </c>
      <c r="F12" s="104">
        <v>0</v>
      </c>
      <c r="G12" s="104">
        <v>1E+30</v>
      </c>
      <c r="H12" s="104">
        <v>6.3000000000698524</v>
      </c>
      <c r="L12" s="109" t="s">
        <v>207</v>
      </c>
      <c r="M12" s="109">
        <v>45</v>
      </c>
      <c r="N12" s="109">
        <v>8.6800000000512227</v>
      </c>
      <c r="O12" s="109">
        <f t="shared" si="0"/>
        <v>390.60000000230502</v>
      </c>
      <c r="P12" s="109">
        <v>0.27999999921303242</v>
      </c>
      <c r="Q12" s="109">
        <v>0.70000000006984919</v>
      </c>
    </row>
    <row r="13" spans="1:17" x14ac:dyDescent="0.25">
      <c r="B13" s="104" t="s">
        <v>152</v>
      </c>
      <c r="C13" s="104" t="s">
        <v>153</v>
      </c>
      <c r="D13" s="104">
        <v>0</v>
      </c>
      <c r="E13" s="104">
        <v>6.3000000000698524</v>
      </c>
      <c r="F13" s="104">
        <v>0</v>
      </c>
      <c r="G13" s="104">
        <v>1E+30</v>
      </c>
      <c r="H13" s="104">
        <v>6.3000000000698524</v>
      </c>
      <c r="L13" s="109" t="s">
        <v>217</v>
      </c>
      <c r="M13" s="109">
        <v>100</v>
      </c>
      <c r="N13" s="109">
        <v>10.5</v>
      </c>
      <c r="O13" s="109">
        <f t="shared" si="0"/>
        <v>1050</v>
      </c>
      <c r="P13" s="109">
        <v>0.70000000006984919</v>
      </c>
      <c r="Q13" s="109">
        <v>0.28000000084284693</v>
      </c>
    </row>
    <row r="14" spans="1:17" x14ac:dyDescent="0.25">
      <c r="B14" s="104" t="s">
        <v>154</v>
      </c>
      <c r="C14" s="104" t="s">
        <v>155</v>
      </c>
      <c r="D14" s="104">
        <v>0</v>
      </c>
      <c r="E14" s="104">
        <v>4.2000000000186279</v>
      </c>
      <c r="F14" s="104">
        <v>6.58</v>
      </c>
      <c r="G14" s="104">
        <v>1E+30</v>
      </c>
      <c r="H14" s="104">
        <v>4.2000000000186279</v>
      </c>
      <c r="L14" s="109" t="s">
        <v>221</v>
      </c>
      <c r="M14" s="109">
        <v>25</v>
      </c>
      <c r="N14" s="109">
        <v>26.599999999976717</v>
      </c>
      <c r="O14" s="109">
        <f t="shared" si="0"/>
        <v>664.99999999941792</v>
      </c>
      <c r="P14" s="109">
        <v>3.3600000001024455</v>
      </c>
      <c r="Q14" s="109">
        <v>3.3600000001024455</v>
      </c>
    </row>
    <row r="15" spans="1:17" x14ac:dyDescent="0.25">
      <c r="B15" s="104" t="s">
        <v>156</v>
      </c>
      <c r="C15" s="104" t="s">
        <v>157</v>
      </c>
      <c r="D15" s="104">
        <v>0</v>
      </c>
      <c r="E15" s="104">
        <v>1.2599999992270039</v>
      </c>
      <c r="F15" s="104">
        <v>5.74</v>
      </c>
      <c r="G15" s="104">
        <v>1E+30</v>
      </c>
      <c r="H15" s="104">
        <v>1.2599999992270039</v>
      </c>
      <c r="L15" s="109" t="s">
        <v>289</v>
      </c>
      <c r="M15" s="109">
        <v>70</v>
      </c>
      <c r="N15" s="109">
        <v>2.5200000000186265</v>
      </c>
      <c r="O15" s="109">
        <f t="shared" si="0"/>
        <v>176.40000000130385</v>
      </c>
      <c r="P15" s="109">
        <v>0.70000000006984919</v>
      </c>
      <c r="Q15" s="109">
        <v>0.41999999922700226</v>
      </c>
    </row>
    <row r="16" spans="1:17" x14ac:dyDescent="0.25">
      <c r="B16" s="104" t="s">
        <v>158</v>
      </c>
      <c r="C16" s="104" t="s">
        <v>159</v>
      </c>
      <c r="D16" s="104">
        <v>80</v>
      </c>
      <c r="E16" s="104">
        <v>0</v>
      </c>
      <c r="F16" s="104">
        <v>4.8999999999999986</v>
      </c>
      <c r="G16" s="104">
        <v>0.42000000000000171</v>
      </c>
      <c r="H16" s="104">
        <v>0.42000000000000171</v>
      </c>
      <c r="L16" s="109" t="s">
        <v>293</v>
      </c>
      <c r="M16" s="109">
        <v>100</v>
      </c>
      <c r="N16" s="109">
        <v>21.28000000002794</v>
      </c>
      <c r="O16" s="109">
        <f t="shared" si="0"/>
        <v>2128.000000002794</v>
      </c>
      <c r="P16" s="109">
        <v>3.3600000001024455</v>
      </c>
      <c r="Q16" s="109">
        <v>3.3600000001024455</v>
      </c>
    </row>
    <row r="17" spans="2:17" x14ac:dyDescent="0.25">
      <c r="B17" s="104" t="s">
        <v>160</v>
      </c>
      <c r="C17" s="104" t="s">
        <v>161</v>
      </c>
      <c r="D17" s="104">
        <v>120</v>
      </c>
      <c r="E17" s="104">
        <v>0</v>
      </c>
      <c r="F17" s="104">
        <v>5.32</v>
      </c>
      <c r="G17" s="104">
        <v>0.42000000000000171</v>
      </c>
      <c r="H17" s="104">
        <v>0.42000000000000171</v>
      </c>
      <c r="L17" s="109" t="s">
        <v>297</v>
      </c>
      <c r="M17" s="109">
        <v>55</v>
      </c>
      <c r="N17" s="109">
        <v>27.71999999997206</v>
      </c>
      <c r="O17" s="109">
        <f t="shared" si="0"/>
        <v>1524.5999999984633</v>
      </c>
      <c r="P17" s="109">
        <v>0.27999999921303242</v>
      </c>
      <c r="Q17" s="109">
        <v>1.8200000007636845</v>
      </c>
    </row>
    <row r="18" spans="2:17" x14ac:dyDescent="0.25">
      <c r="B18" s="104" t="s">
        <v>162</v>
      </c>
      <c r="C18" s="104" t="s">
        <v>163</v>
      </c>
      <c r="D18" s="104">
        <v>0</v>
      </c>
      <c r="E18" s="104">
        <v>-23.660000000009312</v>
      </c>
      <c r="F18" s="104">
        <v>0</v>
      </c>
      <c r="G18" s="104">
        <v>1E+30</v>
      </c>
      <c r="H18" s="104">
        <v>23.660000000009312</v>
      </c>
      <c r="L18" s="109"/>
      <c r="M18" s="109"/>
      <c r="N18" s="109"/>
      <c r="O18" s="112">
        <f>SUM(O9:O17)</f>
        <v>7569.8000000042839</v>
      </c>
      <c r="P18" s="109"/>
      <c r="Q18" s="109"/>
    </row>
    <row r="19" spans="2:17" x14ac:dyDescent="0.25">
      <c r="B19" s="104" t="s">
        <v>164</v>
      </c>
      <c r="C19" s="104" t="s">
        <v>165</v>
      </c>
      <c r="D19" s="104">
        <v>0</v>
      </c>
      <c r="E19" s="104">
        <v>-4.1999999999301476</v>
      </c>
      <c r="F19" s="104">
        <v>0</v>
      </c>
      <c r="G19" s="104">
        <v>1E+30</v>
      </c>
      <c r="H19" s="104">
        <v>4.1999999999301476</v>
      </c>
    </row>
    <row r="20" spans="2:17" x14ac:dyDescent="0.25">
      <c r="B20" s="104" t="s">
        <v>166</v>
      </c>
      <c r="C20" s="104" t="s">
        <v>167</v>
      </c>
      <c r="D20" s="104">
        <v>0</v>
      </c>
      <c r="E20" s="104">
        <v>-30.099999999953432</v>
      </c>
      <c r="F20" s="104">
        <v>0</v>
      </c>
      <c r="G20" s="104">
        <v>1E+30</v>
      </c>
      <c r="H20" s="104">
        <v>30.099999999953432</v>
      </c>
    </row>
    <row r="21" spans="2:17" x14ac:dyDescent="0.25">
      <c r="B21" s="104" t="s">
        <v>168</v>
      </c>
      <c r="C21" s="104" t="s">
        <v>169</v>
      </c>
      <c r="D21" s="104">
        <v>0</v>
      </c>
      <c r="E21" s="104">
        <v>-20.299999999906866</v>
      </c>
      <c r="F21" s="104">
        <v>0</v>
      </c>
      <c r="G21" s="104">
        <v>1E+30</v>
      </c>
      <c r="H21" s="104">
        <v>20.299999999906866</v>
      </c>
    </row>
    <row r="22" spans="2:17" x14ac:dyDescent="0.25">
      <c r="B22" s="104" t="s">
        <v>170</v>
      </c>
      <c r="C22" s="104" t="s">
        <v>171</v>
      </c>
      <c r="D22" s="104">
        <v>0</v>
      </c>
      <c r="E22" s="104">
        <v>-0.9800000000186273</v>
      </c>
      <c r="F22" s="104">
        <v>0</v>
      </c>
      <c r="G22" s="104">
        <v>1E+30</v>
      </c>
      <c r="H22" s="104">
        <v>0.9800000000186273</v>
      </c>
    </row>
    <row r="23" spans="2:17" x14ac:dyDescent="0.25">
      <c r="B23" s="104" t="s">
        <v>172</v>
      </c>
      <c r="C23" s="104" t="s">
        <v>173</v>
      </c>
      <c r="D23" s="104">
        <v>0</v>
      </c>
      <c r="E23" s="104">
        <v>0</v>
      </c>
      <c r="F23" s="104">
        <v>0</v>
      </c>
      <c r="G23" s="104">
        <v>1E+30</v>
      </c>
      <c r="H23" s="104">
        <v>0</v>
      </c>
    </row>
    <row r="24" spans="2:17" x14ac:dyDescent="0.25">
      <c r="B24" s="104" t="s">
        <v>174</v>
      </c>
      <c r="C24" s="104" t="s">
        <v>175</v>
      </c>
      <c r="D24" s="104">
        <v>0</v>
      </c>
      <c r="E24" s="104">
        <v>5.3200000000512233</v>
      </c>
      <c r="F24" s="104">
        <v>0</v>
      </c>
      <c r="G24" s="104">
        <v>1E+30</v>
      </c>
      <c r="H24" s="104">
        <v>5.3200000000512233</v>
      </c>
    </row>
    <row r="25" spans="2:17" x14ac:dyDescent="0.25">
      <c r="B25" s="104" t="s">
        <v>176</v>
      </c>
      <c r="C25" s="104" t="s">
        <v>177</v>
      </c>
      <c r="D25" s="104">
        <v>0</v>
      </c>
      <c r="E25" s="104">
        <v>5.3200000000512233</v>
      </c>
      <c r="F25" s="104">
        <v>0</v>
      </c>
      <c r="G25" s="104">
        <v>1E+30</v>
      </c>
      <c r="H25" s="104">
        <v>5.3200000000512233</v>
      </c>
    </row>
    <row r="26" spans="2:17" x14ac:dyDescent="0.25">
      <c r="B26" s="104" t="s">
        <v>178</v>
      </c>
      <c r="C26" s="104" t="s">
        <v>179</v>
      </c>
      <c r="D26" s="104">
        <v>0</v>
      </c>
      <c r="E26" s="104">
        <v>5.3200000000512233</v>
      </c>
      <c r="F26" s="104">
        <v>0</v>
      </c>
      <c r="G26" s="104">
        <v>1E+30</v>
      </c>
      <c r="H26" s="104">
        <v>5.3200000000512233</v>
      </c>
    </row>
    <row r="27" spans="2:17" x14ac:dyDescent="0.25">
      <c r="B27" s="104" t="s">
        <v>180</v>
      </c>
      <c r="C27" s="104" t="s">
        <v>181</v>
      </c>
      <c r="D27" s="104">
        <v>180</v>
      </c>
      <c r="E27" s="104">
        <v>0</v>
      </c>
      <c r="F27" s="104">
        <v>3.3599999999999994</v>
      </c>
      <c r="G27" s="104">
        <v>0.9800000000186273</v>
      </c>
      <c r="H27" s="104">
        <v>0.9800000000186273</v>
      </c>
    </row>
    <row r="28" spans="2:17" x14ac:dyDescent="0.25">
      <c r="B28" s="104" t="s">
        <v>182</v>
      </c>
      <c r="C28" s="104" t="s">
        <v>183</v>
      </c>
      <c r="D28" s="104">
        <v>0</v>
      </c>
      <c r="E28" s="104">
        <v>999994.53999999922</v>
      </c>
      <c r="F28" s="104">
        <v>1000000</v>
      </c>
      <c r="G28" s="104">
        <v>1E+30</v>
      </c>
      <c r="H28" s="104">
        <v>999994.53999999922</v>
      </c>
    </row>
    <row r="29" spans="2:17" x14ac:dyDescent="0.25">
      <c r="B29" s="104" t="s">
        <v>184</v>
      </c>
      <c r="C29" s="104" t="s">
        <v>185</v>
      </c>
      <c r="D29" s="104">
        <v>0</v>
      </c>
      <c r="E29" s="104">
        <v>-5.8800000000186259</v>
      </c>
      <c r="F29" s="104">
        <v>0</v>
      </c>
      <c r="G29" s="104">
        <v>1E+30</v>
      </c>
      <c r="H29" s="104">
        <v>5.8800000000186259</v>
      </c>
    </row>
    <row r="30" spans="2:17" x14ac:dyDescent="0.25">
      <c r="B30" s="104" t="s">
        <v>186</v>
      </c>
      <c r="C30" s="104" t="s">
        <v>187</v>
      </c>
      <c r="D30" s="104">
        <v>0</v>
      </c>
      <c r="E30" s="104">
        <v>-6.3000000000186276</v>
      </c>
      <c r="F30" s="104">
        <v>0</v>
      </c>
      <c r="G30" s="104">
        <v>1E+30</v>
      </c>
      <c r="H30" s="104">
        <v>6.3000000000186276</v>
      </c>
    </row>
    <row r="31" spans="2:17" x14ac:dyDescent="0.25">
      <c r="B31" s="104" t="s">
        <v>188</v>
      </c>
      <c r="C31" s="104" t="s">
        <v>189</v>
      </c>
      <c r="D31" s="104">
        <v>0</v>
      </c>
      <c r="E31" s="104">
        <v>-24.640000000027939</v>
      </c>
      <c r="F31" s="104">
        <v>0</v>
      </c>
      <c r="G31" s="104">
        <v>1E+30</v>
      </c>
      <c r="H31" s="104">
        <v>24.640000000027939</v>
      </c>
    </row>
    <row r="32" spans="2:17" x14ac:dyDescent="0.25">
      <c r="B32" s="104" t="s">
        <v>190</v>
      </c>
      <c r="C32" s="104" t="s">
        <v>191</v>
      </c>
      <c r="D32" s="104">
        <v>0</v>
      </c>
      <c r="E32" s="104">
        <v>-5.1799999999487767</v>
      </c>
      <c r="F32" s="104">
        <v>0</v>
      </c>
      <c r="G32" s="104">
        <v>1E+30</v>
      </c>
      <c r="H32" s="104">
        <v>5.1799999999487767</v>
      </c>
    </row>
    <row r="33" spans="2:8" x14ac:dyDescent="0.25">
      <c r="B33" s="104" t="s">
        <v>192</v>
      </c>
      <c r="C33" s="104" t="s">
        <v>193</v>
      </c>
      <c r="D33" s="104">
        <v>0</v>
      </c>
      <c r="E33" s="104">
        <v>-31.07999999997206</v>
      </c>
      <c r="F33" s="104">
        <v>0</v>
      </c>
      <c r="G33" s="104">
        <v>1E+30</v>
      </c>
      <c r="H33" s="104">
        <v>31.07999999997206</v>
      </c>
    </row>
    <row r="34" spans="2:8" x14ac:dyDescent="0.25">
      <c r="B34" s="104" t="s">
        <v>194</v>
      </c>
      <c r="C34" s="104" t="s">
        <v>195</v>
      </c>
      <c r="D34" s="104">
        <v>0</v>
      </c>
      <c r="E34" s="104">
        <v>-21.279999999925494</v>
      </c>
      <c r="F34" s="104">
        <v>0</v>
      </c>
      <c r="G34" s="104">
        <v>1E+30</v>
      </c>
      <c r="H34" s="104">
        <v>21.279999999925494</v>
      </c>
    </row>
    <row r="35" spans="2:8" x14ac:dyDescent="0.25">
      <c r="B35" s="104" t="s">
        <v>196</v>
      </c>
      <c r="C35" s="104" t="s">
        <v>197</v>
      </c>
      <c r="D35" s="104">
        <v>0</v>
      </c>
      <c r="E35" s="104">
        <v>-6.3000000000698524</v>
      </c>
      <c r="F35" s="104">
        <v>0</v>
      </c>
      <c r="G35" s="104">
        <v>1E+30</v>
      </c>
      <c r="H35" s="104">
        <v>6.3000000000698524</v>
      </c>
    </row>
    <row r="36" spans="2:8" x14ac:dyDescent="0.25">
      <c r="B36" s="104" t="s">
        <v>198</v>
      </c>
      <c r="C36" s="104" t="s">
        <v>199</v>
      </c>
      <c r="D36" s="104">
        <v>0</v>
      </c>
      <c r="E36" s="104">
        <v>-5.3200000000512233</v>
      </c>
      <c r="F36" s="104">
        <v>0</v>
      </c>
      <c r="G36" s="104">
        <v>1E+30</v>
      </c>
      <c r="H36" s="104">
        <v>5.3200000000512233</v>
      </c>
    </row>
    <row r="37" spans="2:8" x14ac:dyDescent="0.25">
      <c r="B37" s="104" t="s">
        <v>200</v>
      </c>
      <c r="C37" s="104" t="s">
        <v>201</v>
      </c>
      <c r="D37" s="104">
        <v>0</v>
      </c>
      <c r="E37" s="104">
        <v>0</v>
      </c>
      <c r="F37" s="104">
        <v>0</v>
      </c>
      <c r="G37" s="104">
        <v>1E+30</v>
      </c>
      <c r="H37" s="104">
        <v>0</v>
      </c>
    </row>
    <row r="38" spans="2:8" x14ac:dyDescent="0.25">
      <c r="B38" s="104" t="s">
        <v>202</v>
      </c>
      <c r="C38" s="104" t="s">
        <v>203</v>
      </c>
      <c r="D38" s="104">
        <v>0</v>
      </c>
      <c r="E38" s="104">
        <v>0</v>
      </c>
      <c r="F38" s="104">
        <v>0</v>
      </c>
      <c r="G38" s="104">
        <v>1E+30</v>
      </c>
      <c r="H38" s="104">
        <v>0</v>
      </c>
    </row>
    <row r="39" spans="2:8" x14ac:dyDescent="0.25">
      <c r="B39" s="104" t="s">
        <v>204</v>
      </c>
      <c r="C39" s="104" t="s">
        <v>205</v>
      </c>
      <c r="D39" s="104">
        <v>0</v>
      </c>
      <c r="E39" s="104">
        <v>0</v>
      </c>
      <c r="F39" s="104">
        <v>0</v>
      </c>
      <c r="G39" s="104">
        <v>1E+30</v>
      </c>
      <c r="H39" s="104">
        <v>0</v>
      </c>
    </row>
    <row r="40" spans="2:8" x14ac:dyDescent="0.25">
      <c r="B40" s="104" t="s">
        <v>206</v>
      </c>
      <c r="C40" s="104" t="s">
        <v>207</v>
      </c>
      <c r="D40" s="104">
        <v>45</v>
      </c>
      <c r="E40" s="104">
        <v>0</v>
      </c>
      <c r="F40" s="104">
        <v>8.6800000000512227</v>
      </c>
      <c r="G40" s="104">
        <v>0.27999999921303242</v>
      </c>
      <c r="H40" s="104">
        <v>0.70000000006984919</v>
      </c>
    </row>
    <row r="41" spans="2:8" x14ac:dyDescent="0.25">
      <c r="B41" s="104" t="s">
        <v>208</v>
      </c>
      <c r="C41" s="104" t="s">
        <v>209</v>
      </c>
      <c r="D41" s="104">
        <v>0</v>
      </c>
      <c r="E41" s="104">
        <v>0.27999999921303242</v>
      </c>
      <c r="F41" s="104">
        <v>11.060000000055879</v>
      </c>
      <c r="G41" s="104">
        <v>1E+30</v>
      </c>
      <c r="H41" s="104">
        <v>0.27999999921303242</v>
      </c>
    </row>
    <row r="42" spans="2:8" x14ac:dyDescent="0.25">
      <c r="B42" s="104" t="s">
        <v>210</v>
      </c>
      <c r="C42" s="104" t="s">
        <v>211</v>
      </c>
      <c r="D42" s="104">
        <v>0</v>
      </c>
      <c r="E42" s="104">
        <v>-11.200000000069849</v>
      </c>
      <c r="F42" s="104">
        <v>0</v>
      </c>
      <c r="G42" s="104">
        <v>1E+30</v>
      </c>
      <c r="H42" s="104">
        <v>11.200000000069849</v>
      </c>
    </row>
    <row r="43" spans="2:8" x14ac:dyDescent="0.25">
      <c r="B43" s="104" t="s">
        <v>212</v>
      </c>
      <c r="C43" s="104" t="s">
        <v>213</v>
      </c>
      <c r="D43" s="104">
        <v>0</v>
      </c>
      <c r="E43" s="104">
        <v>-11.620000000069853</v>
      </c>
      <c r="F43" s="104">
        <v>0</v>
      </c>
      <c r="G43" s="104">
        <v>1E+30</v>
      </c>
      <c r="H43" s="104">
        <v>11.620000000069853</v>
      </c>
    </row>
    <row r="44" spans="2:8" x14ac:dyDescent="0.25">
      <c r="B44" s="104" t="s">
        <v>214</v>
      </c>
      <c r="C44" s="104" t="s">
        <v>215</v>
      </c>
      <c r="D44" s="104">
        <v>0</v>
      </c>
      <c r="E44" s="104">
        <v>-29.960000000079162</v>
      </c>
      <c r="F44" s="104">
        <v>0</v>
      </c>
      <c r="G44" s="104">
        <v>1E+30</v>
      </c>
      <c r="H44" s="104">
        <v>29.960000000079162</v>
      </c>
    </row>
    <row r="45" spans="2:8" x14ac:dyDescent="0.25">
      <c r="B45" s="104" t="s">
        <v>216</v>
      </c>
      <c r="C45" s="104" t="s">
        <v>217</v>
      </c>
      <c r="D45" s="104">
        <v>100</v>
      </c>
      <c r="E45" s="104">
        <v>0</v>
      </c>
      <c r="F45" s="104">
        <v>10.5</v>
      </c>
      <c r="G45" s="104">
        <v>0.70000000006984919</v>
      </c>
      <c r="H45" s="104">
        <v>0.28000000084284693</v>
      </c>
    </row>
    <row r="46" spans="2:8" x14ac:dyDescent="0.25">
      <c r="B46" s="104" t="s">
        <v>218</v>
      </c>
      <c r="C46" s="104" t="s">
        <v>219</v>
      </c>
      <c r="D46" s="104">
        <v>0</v>
      </c>
      <c r="E46" s="104">
        <v>-36.400000000023283</v>
      </c>
      <c r="F46" s="104">
        <v>0</v>
      </c>
      <c r="G46" s="104">
        <v>1E+30</v>
      </c>
      <c r="H46" s="104">
        <v>36.400000000023283</v>
      </c>
    </row>
    <row r="47" spans="2:8" x14ac:dyDescent="0.25">
      <c r="B47" s="104" t="s">
        <v>220</v>
      </c>
      <c r="C47" s="104" t="s">
        <v>221</v>
      </c>
      <c r="D47" s="104">
        <v>25</v>
      </c>
      <c r="E47" s="104">
        <v>0</v>
      </c>
      <c r="F47" s="104">
        <v>26.599999999976717</v>
      </c>
      <c r="G47" s="104">
        <v>3.3600000001024455</v>
      </c>
      <c r="H47" s="104">
        <v>3.3600000001024455</v>
      </c>
    </row>
    <row r="48" spans="2:8" x14ac:dyDescent="0.25">
      <c r="B48" s="104" t="s">
        <v>222</v>
      </c>
      <c r="C48" s="104" t="s">
        <v>223</v>
      </c>
      <c r="D48" s="104">
        <v>0</v>
      </c>
      <c r="E48" s="104">
        <v>-6.3000000000698524</v>
      </c>
      <c r="F48" s="104">
        <v>0</v>
      </c>
      <c r="G48" s="104">
        <v>1E+30</v>
      </c>
      <c r="H48" s="104">
        <v>6.3000000000698524</v>
      </c>
    </row>
    <row r="49" spans="2:8" x14ac:dyDescent="0.25">
      <c r="B49" s="104" t="s">
        <v>224</v>
      </c>
      <c r="C49" s="104" t="s">
        <v>225</v>
      </c>
      <c r="D49" s="104">
        <v>0</v>
      </c>
      <c r="E49" s="104">
        <v>-5.3200000000512233</v>
      </c>
      <c r="F49" s="104">
        <v>0</v>
      </c>
      <c r="G49" s="104">
        <v>1E+30</v>
      </c>
      <c r="H49" s="104">
        <v>5.3200000000512233</v>
      </c>
    </row>
    <row r="50" spans="2:8" x14ac:dyDescent="0.25">
      <c r="B50" s="104" t="s">
        <v>226</v>
      </c>
      <c r="C50" s="104" t="s">
        <v>227</v>
      </c>
      <c r="D50" s="104">
        <v>0</v>
      </c>
      <c r="E50" s="104">
        <v>0</v>
      </c>
      <c r="F50" s="104">
        <v>0</v>
      </c>
      <c r="G50" s="104">
        <v>1E+30</v>
      </c>
      <c r="H50" s="104">
        <v>0</v>
      </c>
    </row>
    <row r="51" spans="2:8" x14ac:dyDescent="0.25">
      <c r="B51" s="104" t="s">
        <v>228</v>
      </c>
      <c r="C51" s="104" t="s">
        <v>229</v>
      </c>
      <c r="D51" s="104">
        <v>0</v>
      </c>
      <c r="E51" s="104">
        <v>0</v>
      </c>
      <c r="F51" s="104">
        <v>0</v>
      </c>
      <c r="G51" s="104">
        <v>1E+30</v>
      </c>
      <c r="H51" s="104">
        <v>0</v>
      </c>
    </row>
    <row r="52" spans="2:8" x14ac:dyDescent="0.25">
      <c r="B52" s="104" t="s">
        <v>230</v>
      </c>
      <c r="C52" s="104" t="s">
        <v>231</v>
      </c>
      <c r="D52" s="104">
        <v>0</v>
      </c>
      <c r="E52" s="104">
        <v>0</v>
      </c>
      <c r="F52" s="104">
        <v>0</v>
      </c>
      <c r="G52" s="104">
        <v>1E+30</v>
      </c>
      <c r="H52" s="104">
        <v>0</v>
      </c>
    </row>
    <row r="53" spans="2:8" x14ac:dyDescent="0.25">
      <c r="B53" s="104" t="s">
        <v>232</v>
      </c>
      <c r="C53" s="104" t="s">
        <v>233</v>
      </c>
      <c r="D53" s="104">
        <v>0</v>
      </c>
      <c r="E53" s="104">
        <v>35.979999999981374</v>
      </c>
      <c r="F53" s="104">
        <v>44.660000000032596</v>
      </c>
      <c r="G53" s="104">
        <v>1E+30</v>
      </c>
      <c r="H53" s="104">
        <v>35.979999999981374</v>
      </c>
    </row>
    <row r="54" spans="2:8" x14ac:dyDescent="0.25">
      <c r="B54" s="104" t="s">
        <v>234</v>
      </c>
      <c r="C54" s="104" t="s">
        <v>235</v>
      </c>
      <c r="D54" s="104">
        <v>0</v>
      </c>
      <c r="E54" s="104">
        <v>31.079999999143183</v>
      </c>
      <c r="F54" s="104">
        <v>41.85999999998603</v>
      </c>
      <c r="G54" s="104">
        <v>1E+30</v>
      </c>
      <c r="H54" s="104">
        <v>31.079999999143183</v>
      </c>
    </row>
    <row r="55" spans="2:8" x14ac:dyDescent="0.25">
      <c r="B55" s="104" t="s">
        <v>236</v>
      </c>
      <c r="C55" s="104" t="s">
        <v>237</v>
      </c>
      <c r="D55" s="104">
        <v>0</v>
      </c>
      <c r="E55" s="104">
        <v>-11.200000000069849</v>
      </c>
      <c r="F55" s="104">
        <v>0</v>
      </c>
      <c r="G55" s="104">
        <v>1E+30</v>
      </c>
      <c r="H55" s="104">
        <v>11.200000000069849</v>
      </c>
    </row>
    <row r="56" spans="2:8" x14ac:dyDescent="0.25">
      <c r="B56" s="104" t="s">
        <v>238</v>
      </c>
      <c r="C56" s="104" t="s">
        <v>239</v>
      </c>
      <c r="D56" s="104">
        <v>0</v>
      </c>
      <c r="E56" s="104">
        <v>-11.620000000069853</v>
      </c>
      <c r="F56" s="104">
        <v>0</v>
      </c>
      <c r="G56" s="104">
        <v>1E+30</v>
      </c>
      <c r="H56" s="104">
        <v>11.620000000069853</v>
      </c>
    </row>
    <row r="57" spans="2:8" x14ac:dyDescent="0.25">
      <c r="B57" s="104" t="s">
        <v>240</v>
      </c>
      <c r="C57" s="104" t="s">
        <v>241</v>
      </c>
      <c r="D57" s="104">
        <v>0</v>
      </c>
      <c r="E57" s="104">
        <v>-29.960000000079162</v>
      </c>
      <c r="F57" s="104">
        <v>0</v>
      </c>
      <c r="G57" s="104">
        <v>1E+30</v>
      </c>
      <c r="H57" s="104">
        <v>29.960000000079162</v>
      </c>
    </row>
    <row r="58" spans="2:8" x14ac:dyDescent="0.25">
      <c r="B58" s="104" t="s">
        <v>242</v>
      </c>
      <c r="C58" s="104" t="s">
        <v>243</v>
      </c>
      <c r="D58" s="104">
        <v>0</v>
      </c>
      <c r="E58" s="104">
        <v>-10.5</v>
      </c>
      <c r="F58" s="104">
        <v>0</v>
      </c>
      <c r="G58" s="104">
        <v>1E+30</v>
      </c>
      <c r="H58" s="104">
        <v>10.5</v>
      </c>
    </row>
    <row r="59" spans="2:8" x14ac:dyDescent="0.25">
      <c r="B59" s="104" t="s">
        <v>244</v>
      </c>
      <c r="C59" s="104" t="s">
        <v>245</v>
      </c>
      <c r="D59" s="104">
        <v>0</v>
      </c>
      <c r="E59" s="104">
        <v>-36.400000000023283</v>
      </c>
      <c r="F59" s="104">
        <v>0</v>
      </c>
      <c r="G59" s="104">
        <v>1E+30</v>
      </c>
      <c r="H59" s="104">
        <v>36.400000000023283</v>
      </c>
    </row>
    <row r="60" spans="2:8" x14ac:dyDescent="0.25">
      <c r="B60" s="104" t="s">
        <v>246</v>
      </c>
      <c r="C60" s="104" t="s">
        <v>247</v>
      </c>
      <c r="D60" s="104">
        <v>0</v>
      </c>
      <c r="E60" s="104">
        <v>-26.599999999976717</v>
      </c>
      <c r="F60" s="104">
        <v>0</v>
      </c>
      <c r="G60" s="104">
        <v>1E+30</v>
      </c>
      <c r="H60" s="104">
        <v>26.599999999976717</v>
      </c>
    </row>
    <row r="61" spans="2:8" x14ac:dyDescent="0.25">
      <c r="B61" s="104" t="s">
        <v>248</v>
      </c>
      <c r="C61" s="104" t="s">
        <v>249</v>
      </c>
      <c r="D61" s="104">
        <v>0</v>
      </c>
      <c r="E61" s="104">
        <v>-6.3000000000698524</v>
      </c>
      <c r="F61" s="104">
        <v>0</v>
      </c>
      <c r="G61" s="104">
        <v>1E+30</v>
      </c>
      <c r="H61" s="104">
        <v>6.3000000000698524</v>
      </c>
    </row>
    <row r="62" spans="2:8" x14ac:dyDescent="0.25">
      <c r="B62" s="104" t="s">
        <v>250</v>
      </c>
      <c r="C62" s="104" t="s">
        <v>251</v>
      </c>
      <c r="D62" s="104">
        <v>0</v>
      </c>
      <c r="E62" s="104">
        <v>-5.3200000000512233</v>
      </c>
      <c r="F62" s="104">
        <v>0</v>
      </c>
      <c r="G62" s="104">
        <v>1E+30</v>
      </c>
      <c r="H62" s="104">
        <v>5.3200000000512233</v>
      </c>
    </row>
    <row r="63" spans="2:8" x14ac:dyDescent="0.25">
      <c r="B63" s="104" t="s">
        <v>252</v>
      </c>
      <c r="C63" s="104" t="s">
        <v>253</v>
      </c>
      <c r="D63" s="104">
        <v>0</v>
      </c>
      <c r="E63" s="104">
        <v>0</v>
      </c>
      <c r="F63" s="104">
        <v>0</v>
      </c>
      <c r="G63" s="104">
        <v>1E+30</v>
      </c>
      <c r="H63" s="104">
        <v>0</v>
      </c>
    </row>
    <row r="64" spans="2:8" x14ac:dyDescent="0.25">
      <c r="B64" s="104" t="s">
        <v>254</v>
      </c>
      <c r="C64" s="104" t="s">
        <v>255</v>
      </c>
      <c r="D64" s="104">
        <v>0</v>
      </c>
      <c r="E64" s="104">
        <v>0</v>
      </c>
      <c r="F64" s="104">
        <v>0</v>
      </c>
      <c r="G64" s="104">
        <v>1E+30</v>
      </c>
      <c r="H64" s="104">
        <v>0</v>
      </c>
    </row>
    <row r="65" spans="2:8" x14ac:dyDescent="0.25">
      <c r="B65" s="104" t="s">
        <v>256</v>
      </c>
      <c r="C65" s="104" t="s">
        <v>257</v>
      </c>
      <c r="D65" s="104">
        <v>0</v>
      </c>
      <c r="E65" s="104">
        <v>0</v>
      </c>
      <c r="F65" s="104">
        <v>0</v>
      </c>
      <c r="G65" s="104">
        <v>1E+30</v>
      </c>
      <c r="H65" s="104">
        <v>0</v>
      </c>
    </row>
    <row r="66" spans="2:8" x14ac:dyDescent="0.25">
      <c r="B66" s="104" t="s">
        <v>258</v>
      </c>
      <c r="C66" s="104" t="s">
        <v>259</v>
      </c>
      <c r="D66" s="104">
        <v>0</v>
      </c>
      <c r="E66" s="104">
        <v>69.299999999930165</v>
      </c>
      <c r="F66" s="104">
        <v>77.979999999981374</v>
      </c>
      <c r="G66" s="104">
        <v>1E+30</v>
      </c>
      <c r="H66" s="104">
        <v>69.299999999930165</v>
      </c>
    </row>
    <row r="67" spans="2:8" x14ac:dyDescent="0.25">
      <c r="B67" s="104" t="s">
        <v>260</v>
      </c>
      <c r="C67" s="104" t="s">
        <v>261</v>
      </c>
      <c r="D67" s="104">
        <v>0</v>
      </c>
      <c r="E67" s="104">
        <v>65.519999999203733</v>
      </c>
      <c r="F67" s="104">
        <v>76.300000000046566</v>
      </c>
      <c r="G67" s="104">
        <v>1E+30</v>
      </c>
      <c r="H67" s="104">
        <v>65.519999999203733</v>
      </c>
    </row>
    <row r="68" spans="2:8" x14ac:dyDescent="0.25">
      <c r="B68" s="104" t="s">
        <v>262</v>
      </c>
      <c r="C68" s="104" t="s">
        <v>263</v>
      </c>
      <c r="D68" s="104">
        <v>0</v>
      </c>
      <c r="E68" s="104">
        <v>-11.200000000069849</v>
      </c>
      <c r="F68" s="104">
        <v>0</v>
      </c>
      <c r="G68" s="104">
        <v>1E+30</v>
      </c>
      <c r="H68" s="104">
        <v>11.200000000069849</v>
      </c>
    </row>
    <row r="69" spans="2:8" x14ac:dyDescent="0.25">
      <c r="B69" s="104" t="s">
        <v>264</v>
      </c>
      <c r="C69" s="104" t="s">
        <v>265</v>
      </c>
      <c r="D69" s="104">
        <v>0</v>
      </c>
      <c r="E69" s="104">
        <v>-11.620000000069853</v>
      </c>
      <c r="F69" s="104">
        <v>0</v>
      </c>
      <c r="G69" s="104">
        <v>1E+30</v>
      </c>
      <c r="H69" s="104">
        <v>11.620000000069853</v>
      </c>
    </row>
    <row r="70" spans="2:8" x14ac:dyDescent="0.25">
      <c r="B70" s="104" t="s">
        <v>266</v>
      </c>
      <c r="C70" s="104" t="s">
        <v>267</v>
      </c>
      <c r="D70" s="104">
        <v>0</v>
      </c>
      <c r="E70" s="104">
        <v>-29.960000000079162</v>
      </c>
      <c r="F70" s="104">
        <v>0</v>
      </c>
      <c r="G70" s="104">
        <v>1E+30</v>
      </c>
      <c r="H70" s="104">
        <v>29.960000000079162</v>
      </c>
    </row>
    <row r="71" spans="2:8" x14ac:dyDescent="0.25">
      <c r="B71" s="104" t="s">
        <v>268</v>
      </c>
      <c r="C71" s="104" t="s">
        <v>269</v>
      </c>
      <c r="D71" s="104">
        <v>0</v>
      </c>
      <c r="E71" s="104">
        <v>-10.5</v>
      </c>
      <c r="F71" s="104">
        <v>0</v>
      </c>
      <c r="G71" s="104">
        <v>1E+30</v>
      </c>
      <c r="H71" s="104">
        <v>10.5</v>
      </c>
    </row>
    <row r="72" spans="2:8" x14ac:dyDescent="0.25">
      <c r="B72" s="104" t="s">
        <v>270</v>
      </c>
      <c r="C72" s="104" t="s">
        <v>271</v>
      </c>
      <c r="D72" s="104">
        <v>0</v>
      </c>
      <c r="E72" s="104">
        <v>-36.400000000023283</v>
      </c>
      <c r="F72" s="104">
        <v>0</v>
      </c>
      <c r="G72" s="104">
        <v>1E+30</v>
      </c>
      <c r="H72" s="104">
        <v>36.400000000023283</v>
      </c>
    </row>
    <row r="73" spans="2:8" x14ac:dyDescent="0.25">
      <c r="B73" s="104" t="s">
        <v>272</v>
      </c>
      <c r="C73" s="104" t="s">
        <v>273</v>
      </c>
      <c r="D73" s="104">
        <v>0</v>
      </c>
      <c r="E73" s="104">
        <v>-26.599999999976717</v>
      </c>
      <c r="F73" s="104">
        <v>0</v>
      </c>
      <c r="G73" s="104">
        <v>1E+30</v>
      </c>
      <c r="H73" s="104">
        <v>26.599999999976717</v>
      </c>
    </row>
    <row r="74" spans="2:8" x14ac:dyDescent="0.25">
      <c r="B74" s="104" t="s">
        <v>274</v>
      </c>
      <c r="C74" s="104" t="s">
        <v>275</v>
      </c>
      <c r="D74" s="104">
        <v>0</v>
      </c>
      <c r="E74" s="104">
        <v>2.3799999999813721</v>
      </c>
      <c r="F74" s="104">
        <v>0</v>
      </c>
      <c r="G74" s="104">
        <v>1E+30</v>
      </c>
      <c r="H74" s="104">
        <v>2.3799999999813721</v>
      </c>
    </row>
    <row r="75" spans="2:8" x14ac:dyDescent="0.25">
      <c r="B75" s="104" t="s">
        <v>276</v>
      </c>
      <c r="C75" s="104" t="s">
        <v>277</v>
      </c>
      <c r="D75" s="104">
        <v>0</v>
      </c>
      <c r="E75" s="104">
        <v>3.3599999999999994</v>
      </c>
      <c r="F75" s="104">
        <v>0</v>
      </c>
      <c r="G75" s="104">
        <v>1E+30</v>
      </c>
      <c r="H75" s="104">
        <v>3.3599999999999994</v>
      </c>
    </row>
    <row r="76" spans="2:8" x14ac:dyDescent="0.25">
      <c r="B76" s="104" t="s">
        <v>278</v>
      </c>
      <c r="C76" s="104" t="s">
        <v>279</v>
      </c>
      <c r="D76" s="104">
        <v>0</v>
      </c>
      <c r="E76" s="104">
        <v>8.6800000000512227</v>
      </c>
      <c r="F76" s="104">
        <v>0</v>
      </c>
      <c r="G76" s="104">
        <v>1E+30</v>
      </c>
      <c r="H76" s="104">
        <v>8.6800000000512227</v>
      </c>
    </row>
    <row r="77" spans="2:8" x14ac:dyDescent="0.25">
      <c r="B77" s="104" t="s">
        <v>280</v>
      </c>
      <c r="C77" s="104" t="s">
        <v>281</v>
      </c>
      <c r="D77" s="104">
        <v>0</v>
      </c>
      <c r="E77" s="104">
        <v>8.6800000000512227</v>
      </c>
      <c r="F77" s="104">
        <v>0</v>
      </c>
      <c r="G77" s="104">
        <v>1E+30</v>
      </c>
      <c r="H77" s="104">
        <v>8.6800000000512227</v>
      </c>
    </row>
    <row r="78" spans="2:8" x14ac:dyDescent="0.25">
      <c r="B78" s="104" t="s">
        <v>282</v>
      </c>
      <c r="C78" s="104" t="s">
        <v>283</v>
      </c>
      <c r="D78" s="104">
        <v>0</v>
      </c>
      <c r="E78" s="104">
        <v>8.6800000000512227</v>
      </c>
      <c r="F78" s="104">
        <v>0</v>
      </c>
      <c r="G78" s="104">
        <v>1E+30</v>
      </c>
      <c r="H78" s="104">
        <v>8.6800000000512227</v>
      </c>
    </row>
    <row r="79" spans="2:8" x14ac:dyDescent="0.25">
      <c r="B79" s="104" t="s">
        <v>284</v>
      </c>
      <c r="C79" s="104" t="s">
        <v>285</v>
      </c>
      <c r="D79" s="104">
        <v>0</v>
      </c>
      <c r="E79" s="104">
        <v>0</v>
      </c>
      <c r="F79" s="104">
        <v>0</v>
      </c>
      <c r="G79" s="104">
        <v>1E+30</v>
      </c>
      <c r="H79" s="104">
        <v>0</v>
      </c>
    </row>
    <row r="80" spans="2:8" x14ac:dyDescent="0.25">
      <c r="B80" s="104" t="s">
        <v>286</v>
      </c>
      <c r="C80" s="104" t="s">
        <v>287</v>
      </c>
      <c r="D80" s="104">
        <v>0</v>
      </c>
      <c r="E80" s="104">
        <v>-2.1000000007916242</v>
      </c>
      <c r="F80" s="104">
        <v>0</v>
      </c>
      <c r="G80" s="104">
        <v>1E+30</v>
      </c>
      <c r="H80" s="104">
        <v>2.1000000007916242</v>
      </c>
    </row>
    <row r="81" spans="2:8" x14ac:dyDescent="0.25">
      <c r="B81" s="104" t="s">
        <v>288</v>
      </c>
      <c r="C81" s="104" t="s">
        <v>289</v>
      </c>
      <c r="D81" s="104">
        <v>70</v>
      </c>
      <c r="E81" s="104">
        <v>0</v>
      </c>
      <c r="F81" s="104">
        <v>2.5200000000186265</v>
      </c>
      <c r="G81" s="104">
        <v>0.70000000006984919</v>
      </c>
      <c r="H81" s="104">
        <v>0.41999999922700226</v>
      </c>
    </row>
    <row r="82" spans="2:8" x14ac:dyDescent="0.25">
      <c r="B82" s="104" t="s">
        <v>290</v>
      </c>
      <c r="C82" s="104" t="s">
        <v>291</v>
      </c>
      <c r="D82" s="104">
        <v>0</v>
      </c>
      <c r="E82" s="104">
        <v>5.4600000000046549</v>
      </c>
      <c r="F82" s="104">
        <v>8.4000000000232831</v>
      </c>
      <c r="G82" s="104">
        <v>1E+30</v>
      </c>
      <c r="H82" s="104">
        <v>5.4600000000046549</v>
      </c>
    </row>
    <row r="83" spans="2:8" x14ac:dyDescent="0.25">
      <c r="B83" s="104" t="s">
        <v>292</v>
      </c>
      <c r="C83" s="104" t="s">
        <v>293</v>
      </c>
      <c r="D83" s="104">
        <v>100</v>
      </c>
      <c r="E83" s="104">
        <v>0</v>
      </c>
      <c r="F83" s="104">
        <v>21.28000000002794</v>
      </c>
      <c r="G83" s="104">
        <v>3.3600000001024455</v>
      </c>
      <c r="H83" s="104">
        <v>3.3600000001024455</v>
      </c>
    </row>
    <row r="84" spans="2:8" x14ac:dyDescent="0.25">
      <c r="B84" s="104" t="s">
        <v>294</v>
      </c>
      <c r="C84" s="104" t="s">
        <v>295</v>
      </c>
      <c r="D84" s="104">
        <v>0</v>
      </c>
      <c r="E84" s="104">
        <v>13.720000000088476</v>
      </c>
      <c r="F84" s="104">
        <v>15.540000000037253</v>
      </c>
      <c r="G84" s="104">
        <v>1E+30</v>
      </c>
      <c r="H84" s="104">
        <v>13.720000000088476</v>
      </c>
    </row>
    <row r="85" spans="2:8" x14ac:dyDescent="0.25">
      <c r="B85" s="104" t="s">
        <v>296</v>
      </c>
      <c r="C85" s="104" t="s">
        <v>297</v>
      </c>
      <c r="D85" s="104">
        <v>55</v>
      </c>
      <c r="E85" s="104">
        <v>0</v>
      </c>
      <c r="F85" s="104">
        <v>27.71999999997206</v>
      </c>
      <c r="G85" s="104">
        <v>0.27999999921303242</v>
      </c>
      <c r="H85" s="104">
        <v>1.8200000007636845</v>
      </c>
    </row>
    <row r="86" spans="2:8" x14ac:dyDescent="0.25">
      <c r="B86" s="104" t="s">
        <v>298</v>
      </c>
      <c r="C86" s="104" t="s">
        <v>299</v>
      </c>
      <c r="D86" s="104">
        <v>0</v>
      </c>
      <c r="E86" s="104">
        <v>18.900000000023283</v>
      </c>
      <c r="F86" s="104">
        <v>36.819999999948777</v>
      </c>
      <c r="G86" s="104">
        <v>1E+30</v>
      </c>
      <c r="H86" s="104">
        <v>18.900000000023283</v>
      </c>
    </row>
    <row r="87" spans="2:8" x14ac:dyDescent="0.25">
      <c r="B87" s="104" t="s">
        <v>300</v>
      </c>
      <c r="C87" s="104" t="s">
        <v>301</v>
      </c>
      <c r="D87" s="104">
        <v>0</v>
      </c>
      <c r="E87" s="104">
        <v>4.4800000007729963</v>
      </c>
      <c r="F87" s="104">
        <v>0</v>
      </c>
      <c r="G87" s="104">
        <v>1E+30</v>
      </c>
      <c r="H87" s="104">
        <v>4.4800000007729963</v>
      </c>
    </row>
    <row r="88" spans="2:8" x14ac:dyDescent="0.25">
      <c r="B88" s="104" t="s">
        <v>302</v>
      </c>
      <c r="C88" s="104" t="s">
        <v>303</v>
      </c>
      <c r="D88" s="104">
        <v>0</v>
      </c>
      <c r="E88" s="104">
        <v>5.4600000007916236</v>
      </c>
      <c r="F88" s="104">
        <v>0</v>
      </c>
      <c r="G88" s="104">
        <v>1E+30</v>
      </c>
      <c r="H88" s="104">
        <v>5.4600000007916236</v>
      </c>
    </row>
    <row r="89" spans="2:8" x14ac:dyDescent="0.25">
      <c r="B89" s="104" t="s">
        <v>304</v>
      </c>
      <c r="C89" s="104" t="s">
        <v>305</v>
      </c>
      <c r="D89" s="104">
        <v>0</v>
      </c>
      <c r="E89" s="104">
        <v>10.780000000842847</v>
      </c>
      <c r="F89" s="104">
        <v>0</v>
      </c>
      <c r="G89" s="104">
        <v>1E+30</v>
      </c>
      <c r="H89" s="104">
        <v>10.780000000842847</v>
      </c>
    </row>
    <row r="90" spans="2:8" x14ac:dyDescent="0.25">
      <c r="B90" s="104" t="s">
        <v>306</v>
      </c>
      <c r="C90" s="104" t="s">
        <v>307</v>
      </c>
      <c r="D90" s="104">
        <v>0</v>
      </c>
      <c r="E90" s="104">
        <v>10.780000000842847</v>
      </c>
      <c r="F90" s="104">
        <v>0</v>
      </c>
      <c r="G90" s="104">
        <v>1E+30</v>
      </c>
      <c r="H90" s="104">
        <v>10.780000000842847</v>
      </c>
    </row>
    <row r="91" spans="2:8" x14ac:dyDescent="0.25">
      <c r="B91" s="104" t="s">
        <v>308</v>
      </c>
      <c r="C91" s="104" t="s">
        <v>309</v>
      </c>
      <c r="D91" s="104">
        <v>0</v>
      </c>
      <c r="E91" s="104">
        <v>10.780000000842847</v>
      </c>
      <c r="F91" s="104">
        <v>0</v>
      </c>
      <c r="G91" s="104">
        <v>1E+30</v>
      </c>
      <c r="H91" s="104">
        <v>10.780000000842847</v>
      </c>
    </row>
    <row r="92" spans="2:8" x14ac:dyDescent="0.25">
      <c r="B92" s="104" t="s">
        <v>310</v>
      </c>
      <c r="C92" s="104" t="s">
        <v>311</v>
      </c>
      <c r="D92" s="104">
        <v>0</v>
      </c>
      <c r="E92" s="104">
        <v>2.1000000007916242</v>
      </c>
      <c r="F92" s="104">
        <v>0</v>
      </c>
      <c r="G92" s="104">
        <v>1E+30</v>
      </c>
      <c r="H92" s="104">
        <v>2.1000000007916242</v>
      </c>
    </row>
    <row r="93" spans="2:8" x14ac:dyDescent="0.25">
      <c r="B93" s="104" t="s">
        <v>312</v>
      </c>
      <c r="C93" s="104" t="s">
        <v>313</v>
      </c>
      <c r="D93" s="104">
        <v>0</v>
      </c>
      <c r="E93" s="104">
        <v>0</v>
      </c>
      <c r="F93" s="104">
        <v>0</v>
      </c>
      <c r="G93" s="104">
        <v>1E+30</v>
      </c>
      <c r="H93" s="104">
        <v>0</v>
      </c>
    </row>
    <row r="94" spans="2:8" x14ac:dyDescent="0.25">
      <c r="B94" s="104" t="s">
        <v>314</v>
      </c>
      <c r="C94" s="104" t="s">
        <v>315</v>
      </c>
      <c r="D94" s="104">
        <v>0</v>
      </c>
      <c r="E94" s="104">
        <v>1.8200000007636845</v>
      </c>
      <c r="F94" s="104">
        <v>2.2399999999906868</v>
      </c>
      <c r="G94" s="104">
        <v>1E+30</v>
      </c>
      <c r="H94" s="104">
        <v>1.8200000007636845</v>
      </c>
    </row>
    <row r="95" spans="2:8" x14ac:dyDescent="0.25">
      <c r="B95" s="104" t="s">
        <v>316</v>
      </c>
      <c r="C95" s="104" t="s">
        <v>317</v>
      </c>
      <c r="D95" s="104">
        <v>0</v>
      </c>
      <c r="E95" s="104">
        <v>7.1400000007543696</v>
      </c>
      <c r="F95" s="104">
        <v>7.9799999999813735</v>
      </c>
      <c r="G95" s="104">
        <v>1E+30</v>
      </c>
      <c r="H95" s="104">
        <v>7.1400000007543696</v>
      </c>
    </row>
    <row r="96" spans="2:8" x14ac:dyDescent="0.25">
      <c r="B96" s="104" t="s">
        <v>318</v>
      </c>
      <c r="C96" s="104" t="s">
        <v>319</v>
      </c>
      <c r="D96" s="104">
        <v>0</v>
      </c>
      <c r="E96" s="104">
        <v>9999980.8199999984</v>
      </c>
      <c r="F96" s="104">
        <v>10000000</v>
      </c>
      <c r="G96" s="104">
        <v>1E+30</v>
      </c>
      <c r="H96" s="104">
        <v>9999980.8199999984</v>
      </c>
    </row>
    <row r="97" spans="2:8" x14ac:dyDescent="0.25">
      <c r="B97" s="104" t="s">
        <v>320</v>
      </c>
      <c r="C97" s="104" t="s">
        <v>321</v>
      </c>
      <c r="D97" s="104">
        <v>0</v>
      </c>
      <c r="E97" s="104">
        <v>17.360000000917353</v>
      </c>
      <c r="F97" s="104">
        <v>17.080000000074506</v>
      </c>
      <c r="G97" s="104">
        <v>1E+30</v>
      </c>
      <c r="H97" s="104">
        <v>17.360000000917353</v>
      </c>
    </row>
    <row r="98" spans="2:8" x14ac:dyDescent="0.25">
      <c r="B98" s="104" t="s">
        <v>322</v>
      </c>
      <c r="C98" s="104" t="s">
        <v>323</v>
      </c>
      <c r="D98" s="104">
        <v>0</v>
      </c>
      <c r="E98" s="104">
        <v>0</v>
      </c>
      <c r="F98" s="104">
        <v>25.619999999180436</v>
      </c>
      <c r="G98" s="104">
        <v>1.8200000007636845</v>
      </c>
      <c r="H98" s="104">
        <v>0.27999999921303242</v>
      </c>
    </row>
    <row r="99" spans="2:8" x14ac:dyDescent="0.25">
      <c r="B99" s="104" t="s">
        <v>324</v>
      </c>
      <c r="C99" s="104" t="s">
        <v>325</v>
      </c>
      <c r="D99" s="104">
        <v>0</v>
      </c>
      <c r="E99" s="104">
        <v>23.520000000717118</v>
      </c>
      <c r="F99" s="104">
        <v>39.339999999850988</v>
      </c>
      <c r="G99" s="104">
        <v>1E+30</v>
      </c>
      <c r="H99" s="104">
        <v>23.520000000717118</v>
      </c>
    </row>
    <row r="100" spans="2:8" x14ac:dyDescent="0.25">
      <c r="B100" s="104" t="s">
        <v>326</v>
      </c>
      <c r="C100" s="104" t="s">
        <v>327</v>
      </c>
      <c r="D100" s="104">
        <v>0</v>
      </c>
      <c r="E100" s="104">
        <v>4.8999999999999986</v>
      </c>
      <c r="F100" s="104">
        <v>0</v>
      </c>
      <c r="G100" s="104">
        <v>1E+30</v>
      </c>
      <c r="H100" s="104">
        <v>4.8999999999999986</v>
      </c>
    </row>
    <row r="101" spans="2:8" x14ac:dyDescent="0.25">
      <c r="B101" s="104" t="s">
        <v>328</v>
      </c>
      <c r="C101" s="104" t="s">
        <v>329</v>
      </c>
      <c r="D101" s="104">
        <v>0</v>
      </c>
      <c r="E101" s="104">
        <v>5.8800000000186259</v>
      </c>
      <c r="F101" s="104">
        <v>0</v>
      </c>
      <c r="G101" s="104">
        <v>1E+30</v>
      </c>
      <c r="H101" s="104">
        <v>5.8800000000186259</v>
      </c>
    </row>
    <row r="102" spans="2:8" x14ac:dyDescent="0.25">
      <c r="B102" s="104" t="s">
        <v>330</v>
      </c>
      <c r="C102" s="104" t="s">
        <v>331</v>
      </c>
      <c r="D102" s="104">
        <v>0</v>
      </c>
      <c r="E102" s="104">
        <v>11.200000000069849</v>
      </c>
      <c r="F102" s="104">
        <v>0</v>
      </c>
      <c r="G102" s="104">
        <v>1E+30</v>
      </c>
      <c r="H102" s="104">
        <v>11.200000000069849</v>
      </c>
    </row>
    <row r="103" spans="2:8" x14ac:dyDescent="0.25">
      <c r="B103" s="104" t="s">
        <v>332</v>
      </c>
      <c r="C103" s="104" t="s">
        <v>333</v>
      </c>
      <c r="D103" s="104">
        <v>0</v>
      </c>
      <c r="E103" s="104">
        <v>11.200000000069849</v>
      </c>
      <c r="F103" s="104">
        <v>0</v>
      </c>
      <c r="G103" s="104">
        <v>1E+30</v>
      </c>
      <c r="H103" s="104">
        <v>11.200000000069849</v>
      </c>
    </row>
    <row r="104" spans="2:8" x14ac:dyDescent="0.25">
      <c r="B104" s="104" t="s">
        <v>334</v>
      </c>
      <c r="C104" s="104" t="s">
        <v>335</v>
      </c>
      <c r="D104" s="104">
        <v>0</v>
      </c>
      <c r="E104" s="104">
        <v>11.200000000069849</v>
      </c>
      <c r="F104" s="104">
        <v>0</v>
      </c>
      <c r="G104" s="104">
        <v>1E+30</v>
      </c>
      <c r="H104" s="104">
        <v>11.200000000069849</v>
      </c>
    </row>
    <row r="105" spans="2:8" x14ac:dyDescent="0.25">
      <c r="B105" s="104" t="s">
        <v>336</v>
      </c>
      <c r="C105" s="104" t="s">
        <v>337</v>
      </c>
      <c r="D105" s="104">
        <v>0</v>
      </c>
      <c r="E105" s="104">
        <v>2.5200000000186265</v>
      </c>
      <c r="F105" s="104">
        <v>0</v>
      </c>
      <c r="G105" s="104">
        <v>1E+30</v>
      </c>
      <c r="H105" s="104">
        <v>2.5200000000186265</v>
      </c>
    </row>
    <row r="106" spans="2:8" x14ac:dyDescent="0.25">
      <c r="B106" s="104" t="s">
        <v>338</v>
      </c>
      <c r="C106" s="104" t="s">
        <v>339</v>
      </c>
      <c r="D106" s="104">
        <v>0</v>
      </c>
      <c r="E106" s="104">
        <v>0.41999999922700226</v>
      </c>
      <c r="F106" s="104">
        <v>0</v>
      </c>
      <c r="G106" s="104">
        <v>1E+30</v>
      </c>
      <c r="H106" s="104">
        <v>0.41999999922700226</v>
      </c>
    </row>
    <row r="107" spans="2:8" x14ac:dyDescent="0.25">
      <c r="B107" s="104" t="s">
        <v>340</v>
      </c>
      <c r="C107" s="104" t="s">
        <v>341</v>
      </c>
      <c r="D107" s="104">
        <v>0</v>
      </c>
      <c r="E107" s="104">
        <v>0</v>
      </c>
      <c r="F107" s="104">
        <v>0</v>
      </c>
      <c r="G107" s="104">
        <v>1E+30</v>
      </c>
      <c r="H107" s="104">
        <v>0</v>
      </c>
    </row>
    <row r="108" spans="2:8" x14ac:dyDescent="0.25">
      <c r="B108" s="104" t="s">
        <v>342</v>
      </c>
      <c r="C108" s="104" t="s">
        <v>343</v>
      </c>
      <c r="D108" s="104">
        <v>0</v>
      </c>
      <c r="E108" s="104">
        <v>-0.42000000000000171</v>
      </c>
      <c r="F108" s="104">
        <v>0</v>
      </c>
      <c r="G108" s="104">
        <v>1E+30</v>
      </c>
      <c r="H108" s="104">
        <v>0.42000000000000171</v>
      </c>
    </row>
    <row r="109" spans="2:8" x14ac:dyDescent="0.25">
      <c r="B109" s="104" t="s">
        <v>344</v>
      </c>
      <c r="C109" s="104" t="s">
        <v>345</v>
      </c>
      <c r="D109" s="104">
        <v>0</v>
      </c>
      <c r="E109" s="104">
        <v>-18.760000000009313</v>
      </c>
      <c r="F109" s="104">
        <v>0</v>
      </c>
      <c r="G109" s="104">
        <v>1E+30</v>
      </c>
      <c r="H109" s="104">
        <v>18.760000000009313</v>
      </c>
    </row>
    <row r="110" spans="2:8" x14ac:dyDescent="0.25">
      <c r="B110" s="104" t="s">
        <v>346</v>
      </c>
      <c r="C110" s="104" t="s">
        <v>347</v>
      </c>
      <c r="D110" s="104">
        <v>0</v>
      </c>
      <c r="E110" s="104">
        <v>0.70000000006984919</v>
      </c>
      <c r="F110" s="104">
        <v>0</v>
      </c>
      <c r="G110" s="104">
        <v>1E+30</v>
      </c>
      <c r="H110" s="104">
        <v>0.70000000006984919</v>
      </c>
    </row>
    <row r="111" spans="2:8" x14ac:dyDescent="0.25">
      <c r="B111" s="104" t="s">
        <v>348</v>
      </c>
      <c r="C111" s="104" t="s">
        <v>349</v>
      </c>
      <c r="D111" s="104">
        <v>0</v>
      </c>
      <c r="E111" s="104">
        <v>-25.199999999953434</v>
      </c>
      <c r="F111" s="104">
        <v>0</v>
      </c>
      <c r="G111" s="104">
        <v>1E+30</v>
      </c>
      <c r="H111" s="104">
        <v>25.199999999953434</v>
      </c>
    </row>
    <row r="112" spans="2:8" x14ac:dyDescent="0.25">
      <c r="B112" s="104" t="s">
        <v>350</v>
      </c>
      <c r="C112" s="104" t="s">
        <v>351</v>
      </c>
      <c r="D112" s="104">
        <v>0</v>
      </c>
      <c r="E112" s="104">
        <v>-15.399999999906868</v>
      </c>
      <c r="F112" s="104">
        <v>0</v>
      </c>
      <c r="G112" s="104">
        <v>1E+30</v>
      </c>
      <c r="H112" s="104">
        <v>15.399999999906868</v>
      </c>
    </row>
    <row r="113" spans="2:8" x14ac:dyDescent="0.25">
      <c r="B113" s="104" t="s">
        <v>352</v>
      </c>
      <c r="C113" s="104" t="s">
        <v>353</v>
      </c>
      <c r="D113" s="104">
        <v>0</v>
      </c>
      <c r="E113" s="104">
        <v>5.32</v>
      </c>
      <c r="F113" s="104">
        <v>0</v>
      </c>
      <c r="G113" s="104">
        <v>1E+30</v>
      </c>
      <c r="H113" s="104">
        <v>5.32</v>
      </c>
    </row>
    <row r="114" spans="2:8" x14ac:dyDescent="0.25">
      <c r="B114" s="104" t="s">
        <v>354</v>
      </c>
      <c r="C114" s="104" t="s">
        <v>355</v>
      </c>
      <c r="D114" s="104">
        <v>0</v>
      </c>
      <c r="E114" s="104">
        <v>6.3000000000186276</v>
      </c>
      <c r="F114" s="104">
        <v>0</v>
      </c>
      <c r="G114" s="104">
        <v>1E+30</v>
      </c>
      <c r="H114" s="104">
        <v>6.3000000000186276</v>
      </c>
    </row>
    <row r="115" spans="2:8" x14ac:dyDescent="0.25">
      <c r="B115" s="104" t="s">
        <v>356</v>
      </c>
      <c r="C115" s="104" t="s">
        <v>357</v>
      </c>
      <c r="D115" s="104">
        <v>0</v>
      </c>
      <c r="E115" s="104">
        <v>11.620000000069853</v>
      </c>
      <c r="F115" s="104">
        <v>0</v>
      </c>
      <c r="G115" s="104">
        <v>1E+30</v>
      </c>
      <c r="H115" s="104">
        <v>11.620000000069853</v>
      </c>
    </row>
    <row r="116" spans="2:8" x14ac:dyDescent="0.25">
      <c r="B116" s="104" t="s">
        <v>358</v>
      </c>
      <c r="C116" s="104" t="s">
        <v>359</v>
      </c>
      <c r="D116" s="104">
        <v>0</v>
      </c>
      <c r="E116" s="104">
        <v>11.620000000069853</v>
      </c>
      <c r="F116" s="104">
        <v>0</v>
      </c>
      <c r="G116" s="104">
        <v>1E+30</v>
      </c>
      <c r="H116" s="104">
        <v>11.620000000069853</v>
      </c>
    </row>
    <row r="117" spans="2:8" x14ac:dyDescent="0.25">
      <c r="B117" s="104" t="s">
        <v>360</v>
      </c>
      <c r="C117" s="104" t="s">
        <v>361</v>
      </c>
      <c r="D117" s="104">
        <v>0</v>
      </c>
      <c r="E117" s="104">
        <v>11.620000000069853</v>
      </c>
      <c r="F117" s="104">
        <v>0</v>
      </c>
      <c r="G117" s="104">
        <v>1E+30</v>
      </c>
      <c r="H117" s="104">
        <v>11.620000000069853</v>
      </c>
    </row>
    <row r="118" spans="2:8" x14ac:dyDescent="0.25">
      <c r="B118" s="104" t="s">
        <v>362</v>
      </c>
      <c r="C118" s="104" t="s">
        <v>363</v>
      </c>
      <c r="D118" s="104">
        <v>0</v>
      </c>
      <c r="E118" s="104">
        <v>2.9400000000186282</v>
      </c>
      <c r="F118" s="104">
        <v>0</v>
      </c>
      <c r="G118" s="104">
        <v>1E+30</v>
      </c>
      <c r="H118" s="104">
        <v>2.9400000000186282</v>
      </c>
    </row>
    <row r="119" spans="2:8" x14ac:dyDescent="0.25">
      <c r="B119" s="104" t="s">
        <v>364</v>
      </c>
      <c r="C119" s="104" t="s">
        <v>365</v>
      </c>
      <c r="D119" s="104">
        <v>0</v>
      </c>
      <c r="E119" s="104">
        <v>0.83999999922700397</v>
      </c>
      <c r="F119" s="104">
        <v>0</v>
      </c>
      <c r="G119" s="104">
        <v>1E+30</v>
      </c>
      <c r="H119" s="104">
        <v>0.83999999922700397</v>
      </c>
    </row>
    <row r="120" spans="2:8" x14ac:dyDescent="0.25">
      <c r="B120" s="104" t="s">
        <v>366</v>
      </c>
      <c r="C120" s="104" t="s">
        <v>367</v>
      </c>
      <c r="D120" s="104">
        <v>0</v>
      </c>
      <c r="E120" s="104">
        <v>0.42000000000000171</v>
      </c>
      <c r="F120" s="104">
        <v>0</v>
      </c>
      <c r="G120" s="104">
        <v>1E+30</v>
      </c>
      <c r="H120" s="104">
        <v>0.42000000000000171</v>
      </c>
    </row>
    <row r="121" spans="2:8" x14ac:dyDescent="0.25">
      <c r="B121" s="104" t="s">
        <v>368</v>
      </c>
      <c r="C121" s="104" t="s">
        <v>369</v>
      </c>
      <c r="D121" s="104">
        <v>0</v>
      </c>
      <c r="E121" s="104">
        <v>0</v>
      </c>
      <c r="F121" s="104">
        <v>0</v>
      </c>
      <c r="G121" s="104">
        <v>1E+30</v>
      </c>
      <c r="H121" s="104">
        <v>0</v>
      </c>
    </row>
    <row r="122" spans="2:8" x14ac:dyDescent="0.25">
      <c r="B122" s="104" t="s">
        <v>370</v>
      </c>
      <c r="C122" s="104" t="s">
        <v>371</v>
      </c>
      <c r="D122" s="104">
        <v>0</v>
      </c>
      <c r="E122" s="104">
        <v>-18.340000000009312</v>
      </c>
      <c r="F122" s="104">
        <v>0</v>
      </c>
      <c r="G122" s="104">
        <v>1E+30</v>
      </c>
      <c r="H122" s="104">
        <v>18.340000000009312</v>
      </c>
    </row>
    <row r="123" spans="2:8" x14ac:dyDescent="0.25">
      <c r="B123" s="104" t="s">
        <v>372</v>
      </c>
      <c r="C123" s="104" t="s">
        <v>373</v>
      </c>
      <c r="D123" s="104">
        <v>0</v>
      </c>
      <c r="E123" s="104">
        <v>1.1200000000698527</v>
      </c>
      <c r="F123" s="104">
        <v>0</v>
      </c>
      <c r="G123" s="104">
        <v>1E+30</v>
      </c>
      <c r="H123" s="104">
        <v>1.1200000000698527</v>
      </c>
    </row>
    <row r="124" spans="2:8" x14ac:dyDescent="0.25">
      <c r="B124" s="104" t="s">
        <v>374</v>
      </c>
      <c r="C124" s="104" t="s">
        <v>375</v>
      </c>
      <c r="D124" s="104">
        <v>0</v>
      </c>
      <c r="E124" s="104">
        <v>-24.779999999953432</v>
      </c>
      <c r="F124" s="104">
        <v>0</v>
      </c>
      <c r="G124" s="104">
        <v>1E+30</v>
      </c>
      <c r="H124" s="104">
        <v>24.779999999953432</v>
      </c>
    </row>
    <row r="125" spans="2:8" x14ac:dyDescent="0.25">
      <c r="B125" s="104" t="s">
        <v>376</v>
      </c>
      <c r="C125" s="104" t="s">
        <v>377</v>
      </c>
      <c r="D125" s="104">
        <v>0</v>
      </c>
      <c r="E125" s="104">
        <v>-14.979999999906864</v>
      </c>
      <c r="F125" s="104">
        <v>0</v>
      </c>
      <c r="G125" s="104">
        <v>1E+30</v>
      </c>
      <c r="H125" s="104">
        <v>14.979999999906864</v>
      </c>
    </row>
    <row r="126" spans="2:8" x14ac:dyDescent="0.25">
      <c r="B126" s="104" t="s">
        <v>378</v>
      </c>
      <c r="C126" s="104" t="s">
        <v>379</v>
      </c>
      <c r="D126" s="104">
        <v>0</v>
      </c>
      <c r="E126" s="104">
        <v>23.660000000009312</v>
      </c>
      <c r="F126" s="104">
        <v>0</v>
      </c>
      <c r="G126" s="104">
        <v>1E+30</v>
      </c>
      <c r="H126" s="104">
        <v>23.660000000009312</v>
      </c>
    </row>
    <row r="127" spans="2:8" x14ac:dyDescent="0.25">
      <c r="B127" s="104" t="s">
        <v>380</v>
      </c>
      <c r="C127" s="104" t="s">
        <v>381</v>
      </c>
      <c r="D127" s="104">
        <v>0</v>
      </c>
      <c r="E127" s="104">
        <v>24.640000000027939</v>
      </c>
      <c r="F127" s="104">
        <v>0</v>
      </c>
      <c r="G127" s="104">
        <v>1E+30</v>
      </c>
      <c r="H127" s="104">
        <v>24.640000000027939</v>
      </c>
    </row>
    <row r="128" spans="2:8" x14ac:dyDescent="0.25">
      <c r="B128" s="104" t="s">
        <v>382</v>
      </c>
      <c r="C128" s="104" t="s">
        <v>383</v>
      </c>
      <c r="D128" s="104">
        <v>0</v>
      </c>
      <c r="E128" s="104">
        <v>29.960000000079162</v>
      </c>
      <c r="F128" s="104">
        <v>0</v>
      </c>
      <c r="G128" s="104">
        <v>1E+30</v>
      </c>
      <c r="H128" s="104">
        <v>29.960000000079162</v>
      </c>
    </row>
    <row r="129" spans="2:8" x14ac:dyDescent="0.25">
      <c r="B129" s="104" t="s">
        <v>384</v>
      </c>
      <c r="C129" s="104" t="s">
        <v>385</v>
      </c>
      <c r="D129" s="104">
        <v>0</v>
      </c>
      <c r="E129" s="104">
        <v>29.960000000079162</v>
      </c>
      <c r="F129" s="104">
        <v>0</v>
      </c>
      <c r="G129" s="104">
        <v>1E+30</v>
      </c>
      <c r="H129" s="104">
        <v>29.960000000079162</v>
      </c>
    </row>
    <row r="130" spans="2:8" x14ac:dyDescent="0.25">
      <c r="B130" s="104" t="s">
        <v>386</v>
      </c>
      <c r="C130" s="104" t="s">
        <v>387</v>
      </c>
      <c r="D130" s="104">
        <v>0</v>
      </c>
      <c r="E130" s="104">
        <v>29.960000000079162</v>
      </c>
      <c r="F130" s="104">
        <v>0</v>
      </c>
      <c r="G130" s="104">
        <v>1E+30</v>
      </c>
      <c r="H130" s="104">
        <v>29.960000000079162</v>
      </c>
    </row>
    <row r="131" spans="2:8" x14ac:dyDescent="0.25">
      <c r="B131" s="104" t="s">
        <v>388</v>
      </c>
      <c r="C131" s="104" t="s">
        <v>389</v>
      </c>
      <c r="D131" s="104">
        <v>0</v>
      </c>
      <c r="E131" s="104">
        <v>21.28000000002794</v>
      </c>
      <c r="F131" s="104">
        <v>0</v>
      </c>
      <c r="G131" s="104">
        <v>1E+30</v>
      </c>
      <c r="H131" s="104">
        <v>21.28000000002794</v>
      </c>
    </row>
    <row r="132" spans="2:8" x14ac:dyDescent="0.25">
      <c r="B132" s="104" t="s">
        <v>390</v>
      </c>
      <c r="C132" s="104" t="s">
        <v>391</v>
      </c>
      <c r="D132" s="104">
        <v>0</v>
      </c>
      <c r="E132" s="104">
        <v>19.179999999236315</v>
      </c>
      <c r="F132" s="104">
        <v>0</v>
      </c>
      <c r="G132" s="104">
        <v>1E+30</v>
      </c>
      <c r="H132" s="104">
        <v>19.179999999236315</v>
      </c>
    </row>
    <row r="133" spans="2:8" x14ac:dyDescent="0.25">
      <c r="B133" s="104" t="s">
        <v>392</v>
      </c>
      <c r="C133" s="104" t="s">
        <v>393</v>
      </c>
      <c r="D133" s="104">
        <v>0</v>
      </c>
      <c r="E133" s="104">
        <v>18.760000000009313</v>
      </c>
      <c r="F133" s="104">
        <v>0</v>
      </c>
      <c r="G133" s="104">
        <v>1E+30</v>
      </c>
      <c r="H133" s="104">
        <v>18.760000000009313</v>
      </c>
    </row>
    <row r="134" spans="2:8" x14ac:dyDescent="0.25">
      <c r="B134" s="104" t="s">
        <v>394</v>
      </c>
      <c r="C134" s="104" t="s">
        <v>395</v>
      </c>
      <c r="D134" s="104">
        <v>0</v>
      </c>
      <c r="E134" s="104">
        <v>18.340000000009312</v>
      </c>
      <c r="F134" s="104">
        <v>0</v>
      </c>
      <c r="G134" s="104">
        <v>1E+30</v>
      </c>
      <c r="H134" s="104">
        <v>18.340000000009312</v>
      </c>
    </row>
    <row r="135" spans="2:8" x14ac:dyDescent="0.25">
      <c r="B135" s="104" t="s">
        <v>396</v>
      </c>
      <c r="C135" s="104" t="s">
        <v>397</v>
      </c>
      <c r="D135" s="104">
        <v>0</v>
      </c>
      <c r="E135" s="104">
        <v>0</v>
      </c>
      <c r="F135" s="104">
        <v>0</v>
      </c>
      <c r="G135" s="104">
        <v>1E+30</v>
      </c>
      <c r="H135" s="104">
        <v>0</v>
      </c>
    </row>
    <row r="136" spans="2:8" x14ac:dyDescent="0.25">
      <c r="B136" s="104" t="s">
        <v>398</v>
      </c>
      <c r="C136" s="104" t="s">
        <v>399</v>
      </c>
      <c r="D136" s="104">
        <v>0</v>
      </c>
      <c r="E136" s="104">
        <v>19.460000000079162</v>
      </c>
      <c r="F136" s="104">
        <v>0</v>
      </c>
      <c r="G136" s="104">
        <v>1E+30</v>
      </c>
      <c r="H136" s="104">
        <v>19.460000000079162</v>
      </c>
    </row>
    <row r="137" spans="2:8" x14ac:dyDescent="0.25">
      <c r="B137" s="104" t="s">
        <v>400</v>
      </c>
      <c r="C137" s="104" t="s">
        <v>401</v>
      </c>
      <c r="D137" s="104">
        <v>0</v>
      </c>
      <c r="E137" s="104">
        <v>-6.4399999999441206</v>
      </c>
      <c r="F137" s="104">
        <v>0</v>
      </c>
      <c r="G137" s="104">
        <v>1E+30</v>
      </c>
      <c r="H137" s="104">
        <v>6.4399999999441206</v>
      </c>
    </row>
    <row r="138" spans="2:8" x14ac:dyDescent="0.25">
      <c r="B138" s="104" t="s">
        <v>402</v>
      </c>
      <c r="C138" s="104" t="s">
        <v>403</v>
      </c>
      <c r="D138" s="104">
        <v>0</v>
      </c>
      <c r="E138" s="104">
        <v>3.3600000001024455</v>
      </c>
      <c r="F138" s="104">
        <v>0</v>
      </c>
      <c r="G138" s="104">
        <v>1E+30</v>
      </c>
      <c r="H138" s="104">
        <v>3.3600000001024455</v>
      </c>
    </row>
    <row r="139" spans="2:8" x14ac:dyDescent="0.25">
      <c r="B139" s="104" t="s">
        <v>404</v>
      </c>
      <c r="C139" s="104" t="s">
        <v>405</v>
      </c>
      <c r="D139" s="104">
        <v>0</v>
      </c>
      <c r="E139" s="104">
        <v>4.1999999999301476</v>
      </c>
      <c r="F139" s="104">
        <v>0</v>
      </c>
      <c r="G139" s="104">
        <v>1E+30</v>
      </c>
      <c r="H139" s="104">
        <v>4.1999999999301476</v>
      </c>
    </row>
    <row r="140" spans="2:8" x14ac:dyDescent="0.25">
      <c r="B140" s="104" t="s">
        <v>406</v>
      </c>
      <c r="C140" s="104" t="s">
        <v>407</v>
      </c>
      <c r="D140" s="104">
        <v>0</v>
      </c>
      <c r="E140" s="104">
        <v>5.1799999999487767</v>
      </c>
      <c r="F140" s="104">
        <v>0</v>
      </c>
      <c r="G140" s="104">
        <v>1E+30</v>
      </c>
      <c r="H140" s="104">
        <v>5.1799999999487767</v>
      </c>
    </row>
    <row r="141" spans="2:8" x14ac:dyDescent="0.25">
      <c r="B141" s="104" t="s">
        <v>408</v>
      </c>
      <c r="C141" s="104" t="s">
        <v>409</v>
      </c>
      <c r="D141" s="104">
        <v>0</v>
      </c>
      <c r="E141" s="104">
        <v>10.5</v>
      </c>
      <c r="F141" s="104">
        <v>0</v>
      </c>
      <c r="G141" s="104">
        <v>1E+30</v>
      </c>
      <c r="H141" s="104">
        <v>10.5</v>
      </c>
    </row>
    <row r="142" spans="2:8" x14ac:dyDescent="0.25">
      <c r="B142" s="104" t="s">
        <v>410</v>
      </c>
      <c r="C142" s="104" t="s">
        <v>411</v>
      </c>
      <c r="D142" s="104">
        <v>0</v>
      </c>
      <c r="E142" s="104">
        <v>10.5</v>
      </c>
      <c r="F142" s="104">
        <v>0</v>
      </c>
      <c r="G142" s="104">
        <v>1E+30</v>
      </c>
      <c r="H142" s="104">
        <v>10.5</v>
      </c>
    </row>
    <row r="143" spans="2:8" x14ac:dyDescent="0.25">
      <c r="B143" s="104" t="s">
        <v>412</v>
      </c>
      <c r="C143" s="104" t="s">
        <v>413</v>
      </c>
      <c r="D143" s="104">
        <v>0</v>
      </c>
      <c r="E143" s="104">
        <v>10.5</v>
      </c>
      <c r="F143" s="104">
        <v>0</v>
      </c>
      <c r="G143" s="104">
        <v>1E+30</v>
      </c>
      <c r="H143" s="104">
        <v>10.5</v>
      </c>
    </row>
    <row r="144" spans="2:8" x14ac:dyDescent="0.25">
      <c r="B144" s="104" t="s">
        <v>414</v>
      </c>
      <c r="C144" s="104" t="s">
        <v>415</v>
      </c>
      <c r="D144" s="104">
        <v>0</v>
      </c>
      <c r="E144" s="104">
        <v>1.8199999999487773</v>
      </c>
      <c r="F144" s="104">
        <v>0</v>
      </c>
      <c r="G144" s="104">
        <v>1E+30</v>
      </c>
      <c r="H144" s="104">
        <v>1.8199999999487773</v>
      </c>
    </row>
    <row r="145" spans="2:8" x14ac:dyDescent="0.25">
      <c r="B145" s="104" t="s">
        <v>416</v>
      </c>
      <c r="C145" s="104" t="s">
        <v>417</v>
      </c>
      <c r="D145" s="104">
        <v>0</v>
      </c>
      <c r="E145" s="104">
        <v>-0.28000000084284693</v>
      </c>
      <c r="F145" s="104">
        <v>0</v>
      </c>
      <c r="G145" s="104">
        <v>1E+30</v>
      </c>
      <c r="H145" s="104">
        <v>0.28000000084284693</v>
      </c>
    </row>
    <row r="146" spans="2:8" x14ac:dyDescent="0.25">
      <c r="B146" s="104" t="s">
        <v>418</v>
      </c>
      <c r="C146" s="104" t="s">
        <v>419</v>
      </c>
      <c r="D146" s="104">
        <v>0</v>
      </c>
      <c r="E146" s="104">
        <v>-0.70000000006984919</v>
      </c>
      <c r="F146" s="104">
        <v>0</v>
      </c>
      <c r="G146" s="104">
        <v>1E+30</v>
      </c>
      <c r="H146" s="104">
        <v>0.70000000006984919</v>
      </c>
    </row>
    <row r="147" spans="2:8" x14ac:dyDescent="0.25">
      <c r="B147" s="104" t="s">
        <v>420</v>
      </c>
      <c r="C147" s="104" t="s">
        <v>421</v>
      </c>
      <c r="D147" s="104">
        <v>0</v>
      </c>
      <c r="E147" s="104">
        <v>-1.1200000000698527</v>
      </c>
      <c r="F147" s="104">
        <v>0</v>
      </c>
      <c r="G147" s="104">
        <v>1E+30</v>
      </c>
      <c r="H147" s="104">
        <v>1.1200000000698527</v>
      </c>
    </row>
    <row r="148" spans="2:8" x14ac:dyDescent="0.25">
      <c r="B148" s="104" t="s">
        <v>422</v>
      </c>
      <c r="C148" s="104" t="s">
        <v>423</v>
      </c>
      <c r="D148" s="104">
        <v>0</v>
      </c>
      <c r="E148" s="104">
        <v>-19.460000000079162</v>
      </c>
      <c r="F148" s="104">
        <v>0</v>
      </c>
      <c r="G148" s="104">
        <v>1E+30</v>
      </c>
      <c r="H148" s="104">
        <v>19.460000000079162</v>
      </c>
    </row>
    <row r="149" spans="2:8" x14ac:dyDescent="0.25">
      <c r="B149" s="104" t="s">
        <v>424</v>
      </c>
      <c r="C149" s="104" t="s">
        <v>425</v>
      </c>
      <c r="D149" s="104">
        <v>0</v>
      </c>
      <c r="E149" s="104">
        <v>0</v>
      </c>
      <c r="F149" s="104">
        <v>0</v>
      </c>
      <c r="G149" s="104">
        <v>1E+30</v>
      </c>
      <c r="H149" s="104">
        <v>0</v>
      </c>
    </row>
    <row r="150" spans="2:8" x14ac:dyDescent="0.25">
      <c r="B150" s="104" t="s">
        <v>426</v>
      </c>
      <c r="C150" s="104" t="s">
        <v>427</v>
      </c>
      <c r="D150" s="104">
        <v>0</v>
      </c>
      <c r="E150" s="104">
        <v>-25.900000000023283</v>
      </c>
      <c r="F150" s="104">
        <v>0</v>
      </c>
      <c r="G150" s="104">
        <v>1E+30</v>
      </c>
      <c r="H150" s="104">
        <v>25.900000000023283</v>
      </c>
    </row>
    <row r="151" spans="2:8" x14ac:dyDescent="0.25">
      <c r="B151" s="104" t="s">
        <v>428</v>
      </c>
      <c r="C151" s="104" t="s">
        <v>429</v>
      </c>
      <c r="D151" s="104">
        <v>0</v>
      </c>
      <c r="E151" s="104">
        <v>-16.099999999976717</v>
      </c>
      <c r="F151" s="104">
        <v>0</v>
      </c>
      <c r="G151" s="104">
        <v>1E+30</v>
      </c>
      <c r="H151" s="104">
        <v>16.099999999976717</v>
      </c>
    </row>
    <row r="152" spans="2:8" x14ac:dyDescent="0.25">
      <c r="B152" s="104" t="s">
        <v>430</v>
      </c>
      <c r="C152" s="104" t="s">
        <v>431</v>
      </c>
      <c r="D152" s="104">
        <v>0</v>
      </c>
      <c r="E152" s="104">
        <v>30.099999999953432</v>
      </c>
      <c r="F152" s="104">
        <v>0</v>
      </c>
      <c r="G152" s="104">
        <v>1E+30</v>
      </c>
      <c r="H152" s="104">
        <v>30.099999999953432</v>
      </c>
    </row>
    <row r="153" spans="2:8" x14ac:dyDescent="0.25">
      <c r="B153" s="104" t="s">
        <v>432</v>
      </c>
      <c r="C153" s="104" t="s">
        <v>433</v>
      </c>
      <c r="D153" s="104">
        <v>0</v>
      </c>
      <c r="E153" s="104">
        <v>31.07999999997206</v>
      </c>
      <c r="F153" s="104">
        <v>0</v>
      </c>
      <c r="G153" s="104">
        <v>1E+30</v>
      </c>
      <c r="H153" s="104">
        <v>31.07999999997206</v>
      </c>
    </row>
    <row r="154" spans="2:8" x14ac:dyDescent="0.25">
      <c r="B154" s="104" t="s">
        <v>434</v>
      </c>
      <c r="C154" s="104" t="s">
        <v>435</v>
      </c>
      <c r="D154" s="104">
        <v>0</v>
      </c>
      <c r="E154" s="104">
        <v>36.400000000023283</v>
      </c>
      <c r="F154" s="104">
        <v>0</v>
      </c>
      <c r="G154" s="104">
        <v>1E+30</v>
      </c>
      <c r="H154" s="104">
        <v>36.400000000023283</v>
      </c>
    </row>
    <row r="155" spans="2:8" x14ac:dyDescent="0.25">
      <c r="B155" s="104" t="s">
        <v>436</v>
      </c>
      <c r="C155" s="104" t="s">
        <v>437</v>
      </c>
      <c r="D155" s="104">
        <v>0</v>
      </c>
      <c r="E155" s="104">
        <v>36.400000000023283</v>
      </c>
      <c r="F155" s="104">
        <v>0</v>
      </c>
      <c r="G155" s="104">
        <v>1E+30</v>
      </c>
      <c r="H155" s="104">
        <v>36.400000000023283</v>
      </c>
    </row>
    <row r="156" spans="2:8" x14ac:dyDescent="0.25">
      <c r="B156" s="104" t="s">
        <v>438</v>
      </c>
      <c r="C156" s="104" t="s">
        <v>439</v>
      </c>
      <c r="D156" s="104">
        <v>0</v>
      </c>
      <c r="E156" s="104">
        <v>36.400000000023283</v>
      </c>
      <c r="F156" s="104">
        <v>0</v>
      </c>
      <c r="G156" s="104">
        <v>1E+30</v>
      </c>
      <c r="H156" s="104">
        <v>36.400000000023283</v>
      </c>
    </row>
    <row r="157" spans="2:8" x14ac:dyDescent="0.25">
      <c r="B157" s="104" t="s">
        <v>440</v>
      </c>
      <c r="C157" s="104" t="s">
        <v>441</v>
      </c>
      <c r="D157" s="104">
        <v>0</v>
      </c>
      <c r="E157" s="104">
        <v>27.71999999997206</v>
      </c>
      <c r="F157" s="104">
        <v>0</v>
      </c>
      <c r="G157" s="104">
        <v>1E+30</v>
      </c>
      <c r="H157" s="104">
        <v>27.71999999997206</v>
      </c>
    </row>
    <row r="158" spans="2:8" x14ac:dyDescent="0.25">
      <c r="B158" s="104" t="s">
        <v>442</v>
      </c>
      <c r="C158" s="104" t="s">
        <v>443</v>
      </c>
      <c r="D158" s="104">
        <v>0</v>
      </c>
      <c r="E158" s="104">
        <v>25.619999999180436</v>
      </c>
      <c r="F158" s="104">
        <v>0</v>
      </c>
      <c r="G158" s="104">
        <v>1E+30</v>
      </c>
      <c r="H158" s="104">
        <v>25.619999999180436</v>
      </c>
    </row>
    <row r="159" spans="2:8" x14ac:dyDescent="0.25">
      <c r="B159" s="104" t="s">
        <v>444</v>
      </c>
      <c r="C159" s="104" t="s">
        <v>445</v>
      </c>
      <c r="D159" s="104">
        <v>0</v>
      </c>
      <c r="E159" s="104">
        <v>25.199999999953434</v>
      </c>
      <c r="F159" s="104">
        <v>0</v>
      </c>
      <c r="G159" s="104">
        <v>1E+30</v>
      </c>
      <c r="H159" s="104">
        <v>25.199999999953434</v>
      </c>
    </row>
    <row r="160" spans="2:8" x14ac:dyDescent="0.25">
      <c r="B160" s="104" t="s">
        <v>446</v>
      </c>
      <c r="C160" s="104" t="s">
        <v>447</v>
      </c>
      <c r="D160" s="104">
        <v>0</v>
      </c>
      <c r="E160" s="104">
        <v>24.779999999953432</v>
      </c>
      <c r="F160" s="104">
        <v>0</v>
      </c>
      <c r="G160" s="104">
        <v>1E+30</v>
      </c>
      <c r="H160" s="104">
        <v>24.779999999953432</v>
      </c>
    </row>
    <row r="161" spans="2:8" x14ac:dyDescent="0.25">
      <c r="B161" s="104" t="s">
        <v>448</v>
      </c>
      <c r="C161" s="104" t="s">
        <v>449</v>
      </c>
      <c r="D161" s="104">
        <v>0</v>
      </c>
      <c r="E161" s="104">
        <v>6.4399999999441206</v>
      </c>
      <c r="F161" s="104">
        <v>0</v>
      </c>
      <c r="G161" s="104">
        <v>1E+30</v>
      </c>
      <c r="H161" s="104">
        <v>6.4399999999441206</v>
      </c>
    </row>
    <row r="162" spans="2:8" x14ac:dyDescent="0.25">
      <c r="B162" s="104" t="s">
        <v>450</v>
      </c>
      <c r="C162" s="104" t="s">
        <v>451</v>
      </c>
      <c r="D162" s="104">
        <v>0</v>
      </c>
      <c r="E162" s="104">
        <v>25.900000000023283</v>
      </c>
      <c r="F162" s="104">
        <v>0</v>
      </c>
      <c r="G162" s="104">
        <v>1E+30</v>
      </c>
      <c r="H162" s="104">
        <v>25.900000000023283</v>
      </c>
    </row>
    <row r="163" spans="2:8" x14ac:dyDescent="0.25">
      <c r="B163" s="104" t="s">
        <v>452</v>
      </c>
      <c r="C163" s="104" t="s">
        <v>453</v>
      </c>
      <c r="D163" s="104">
        <v>0</v>
      </c>
      <c r="E163" s="104">
        <v>0</v>
      </c>
      <c r="F163" s="104">
        <v>0</v>
      </c>
      <c r="G163" s="104">
        <v>1E+30</v>
      </c>
      <c r="H163" s="104">
        <v>0</v>
      </c>
    </row>
    <row r="164" spans="2:8" x14ac:dyDescent="0.25">
      <c r="B164" s="104" t="s">
        <v>454</v>
      </c>
      <c r="C164" s="104" t="s">
        <v>455</v>
      </c>
      <c r="D164" s="104">
        <v>0</v>
      </c>
      <c r="E164" s="104">
        <v>9.8000000000465661</v>
      </c>
      <c r="F164" s="104">
        <v>0</v>
      </c>
      <c r="G164" s="104">
        <v>1E+30</v>
      </c>
      <c r="H164" s="104">
        <v>9.8000000000465661</v>
      </c>
    </row>
    <row r="165" spans="2:8" x14ac:dyDescent="0.25">
      <c r="B165" s="104" t="s">
        <v>456</v>
      </c>
      <c r="C165" s="104" t="s">
        <v>457</v>
      </c>
      <c r="D165" s="104">
        <v>0</v>
      </c>
      <c r="E165" s="104">
        <v>20.299999999906866</v>
      </c>
      <c r="F165" s="104">
        <v>0</v>
      </c>
      <c r="G165" s="104">
        <v>1E+30</v>
      </c>
      <c r="H165" s="104">
        <v>20.299999999906866</v>
      </c>
    </row>
    <row r="166" spans="2:8" x14ac:dyDescent="0.25">
      <c r="B166" s="104" t="s">
        <v>458</v>
      </c>
      <c r="C166" s="104" t="s">
        <v>459</v>
      </c>
      <c r="D166" s="104">
        <v>0</v>
      </c>
      <c r="E166" s="104">
        <v>21.279999999925494</v>
      </c>
      <c r="F166" s="104">
        <v>0</v>
      </c>
      <c r="G166" s="104">
        <v>1E+30</v>
      </c>
      <c r="H166" s="104">
        <v>21.279999999925494</v>
      </c>
    </row>
    <row r="167" spans="2:8" x14ac:dyDescent="0.25">
      <c r="B167" s="104" t="s">
        <v>460</v>
      </c>
      <c r="C167" s="104" t="s">
        <v>461</v>
      </c>
      <c r="D167" s="104">
        <v>0</v>
      </c>
      <c r="E167" s="104">
        <v>26.599999999976717</v>
      </c>
      <c r="F167" s="104">
        <v>0</v>
      </c>
      <c r="G167" s="104">
        <v>1E+30</v>
      </c>
      <c r="H167" s="104">
        <v>26.599999999976717</v>
      </c>
    </row>
    <row r="168" spans="2:8" x14ac:dyDescent="0.25">
      <c r="B168" s="104" t="s">
        <v>462</v>
      </c>
      <c r="C168" s="104" t="s">
        <v>463</v>
      </c>
      <c r="D168" s="104">
        <v>0</v>
      </c>
      <c r="E168" s="104">
        <v>26.599999999976717</v>
      </c>
      <c r="F168" s="104">
        <v>0</v>
      </c>
      <c r="G168" s="104">
        <v>1E+30</v>
      </c>
      <c r="H168" s="104">
        <v>26.599999999976717</v>
      </c>
    </row>
    <row r="169" spans="2:8" x14ac:dyDescent="0.25">
      <c r="B169" s="104" t="s">
        <v>464</v>
      </c>
      <c r="C169" s="104" t="s">
        <v>465</v>
      </c>
      <c r="D169" s="104">
        <v>0</v>
      </c>
      <c r="E169" s="104">
        <v>26.599999999976717</v>
      </c>
      <c r="F169" s="104">
        <v>0</v>
      </c>
      <c r="G169" s="104">
        <v>1E+30</v>
      </c>
      <c r="H169" s="104">
        <v>26.599999999976717</v>
      </c>
    </row>
    <row r="170" spans="2:8" x14ac:dyDescent="0.25">
      <c r="B170" s="104" t="s">
        <v>466</v>
      </c>
      <c r="C170" s="104" t="s">
        <v>467</v>
      </c>
      <c r="D170" s="104">
        <v>0</v>
      </c>
      <c r="E170" s="104">
        <v>17.919999999925494</v>
      </c>
      <c r="F170" s="104">
        <v>0</v>
      </c>
      <c r="G170" s="104">
        <v>1E+30</v>
      </c>
      <c r="H170" s="104">
        <v>17.919999999925494</v>
      </c>
    </row>
    <row r="171" spans="2:8" x14ac:dyDescent="0.25">
      <c r="B171" s="104" t="s">
        <v>468</v>
      </c>
      <c r="C171" s="104" t="s">
        <v>469</v>
      </c>
      <c r="D171" s="104">
        <v>0</v>
      </c>
      <c r="E171" s="104">
        <v>15.81999999913387</v>
      </c>
      <c r="F171" s="104">
        <v>0</v>
      </c>
      <c r="G171" s="104">
        <v>1E+30</v>
      </c>
      <c r="H171" s="104">
        <v>15.81999999913387</v>
      </c>
    </row>
    <row r="172" spans="2:8" x14ac:dyDescent="0.25">
      <c r="B172" s="104" t="s">
        <v>470</v>
      </c>
      <c r="C172" s="104" t="s">
        <v>471</v>
      </c>
      <c r="D172" s="104">
        <v>0</v>
      </c>
      <c r="E172" s="104">
        <v>15.399999999906868</v>
      </c>
      <c r="F172" s="104">
        <v>0</v>
      </c>
      <c r="G172" s="104">
        <v>1E+30</v>
      </c>
      <c r="H172" s="104">
        <v>15.399999999906868</v>
      </c>
    </row>
    <row r="173" spans="2:8" x14ac:dyDescent="0.25">
      <c r="B173" s="104" t="s">
        <v>472</v>
      </c>
      <c r="C173" s="104" t="s">
        <v>473</v>
      </c>
      <c r="D173" s="104">
        <v>0</v>
      </c>
      <c r="E173" s="104">
        <v>14.979999999906864</v>
      </c>
      <c r="F173" s="104">
        <v>0</v>
      </c>
      <c r="G173" s="104">
        <v>1E+30</v>
      </c>
      <c r="H173" s="104">
        <v>14.979999999906864</v>
      </c>
    </row>
    <row r="174" spans="2:8" x14ac:dyDescent="0.25">
      <c r="B174" s="104" t="s">
        <v>474</v>
      </c>
      <c r="C174" s="104" t="s">
        <v>475</v>
      </c>
      <c r="D174" s="104">
        <v>0</v>
      </c>
      <c r="E174" s="104">
        <v>-3.3600000001024455</v>
      </c>
      <c r="F174" s="104">
        <v>0</v>
      </c>
      <c r="G174" s="104">
        <v>1E+30</v>
      </c>
      <c r="H174" s="104">
        <v>3.3600000001024455</v>
      </c>
    </row>
    <row r="175" spans="2:8" x14ac:dyDescent="0.25">
      <c r="B175" s="104" t="s">
        <v>476</v>
      </c>
      <c r="C175" s="104" t="s">
        <v>477</v>
      </c>
      <c r="D175" s="104">
        <v>0</v>
      </c>
      <c r="E175" s="104">
        <v>16.099999999976717</v>
      </c>
      <c r="F175" s="104">
        <v>0</v>
      </c>
      <c r="G175" s="104">
        <v>1E+30</v>
      </c>
      <c r="H175" s="104">
        <v>16.099999999976717</v>
      </c>
    </row>
    <row r="176" spans="2:8" x14ac:dyDescent="0.25">
      <c r="B176" s="104" t="s">
        <v>478</v>
      </c>
      <c r="C176" s="104" t="s">
        <v>479</v>
      </c>
      <c r="D176" s="104">
        <v>0</v>
      </c>
      <c r="E176" s="104">
        <v>-9.8000000000465661</v>
      </c>
      <c r="F176" s="104">
        <v>0</v>
      </c>
      <c r="G176" s="104">
        <v>1E+30</v>
      </c>
      <c r="H176" s="104">
        <v>9.8000000000465661</v>
      </c>
    </row>
    <row r="177" spans="1:8" ht="10.15" thickBot="1" x14ac:dyDescent="0.3">
      <c r="B177" s="105" t="s">
        <v>480</v>
      </c>
      <c r="C177" s="105" t="s">
        <v>481</v>
      </c>
      <c r="D177" s="105">
        <v>0</v>
      </c>
      <c r="E177" s="105">
        <v>0</v>
      </c>
      <c r="F177" s="105">
        <v>0</v>
      </c>
      <c r="G177" s="105">
        <v>1E+30</v>
      </c>
      <c r="H177" s="105">
        <v>0</v>
      </c>
    </row>
    <row r="179" spans="1:8" ht="10.15" thickBot="1" x14ac:dyDescent="0.3">
      <c r="A179" t="s">
        <v>139</v>
      </c>
    </row>
    <row r="180" spans="1:8" x14ac:dyDescent="0.25">
      <c r="B180" s="106"/>
      <c r="C180" s="106"/>
      <c r="D180" s="106" t="s">
        <v>130</v>
      </c>
      <c r="E180" s="106" t="s">
        <v>140</v>
      </c>
      <c r="F180" s="106" t="s">
        <v>142</v>
      </c>
      <c r="G180" s="106" t="s">
        <v>136</v>
      </c>
      <c r="H180" s="106" t="s">
        <v>136</v>
      </c>
    </row>
    <row r="181" spans="1:8" ht="10.15" thickBot="1" x14ac:dyDescent="0.3">
      <c r="B181" s="107" t="s">
        <v>128</v>
      </c>
      <c r="C181" s="107" t="s">
        <v>129</v>
      </c>
      <c r="D181" s="107" t="s">
        <v>131</v>
      </c>
      <c r="E181" s="107" t="s">
        <v>141</v>
      </c>
      <c r="F181" s="107" t="s">
        <v>143</v>
      </c>
      <c r="G181" s="107" t="s">
        <v>137</v>
      </c>
      <c r="H181" s="107" t="s">
        <v>138</v>
      </c>
    </row>
    <row r="182" spans="1:8" x14ac:dyDescent="0.25">
      <c r="B182" s="104" t="s">
        <v>482</v>
      </c>
      <c r="C182" s="104" t="s">
        <v>483</v>
      </c>
      <c r="D182" s="104">
        <v>200</v>
      </c>
      <c r="E182" s="104">
        <v>-6.3000000000698524</v>
      </c>
      <c r="F182" s="104">
        <v>200</v>
      </c>
      <c r="G182" s="104">
        <v>45</v>
      </c>
      <c r="H182" s="104">
        <v>0</v>
      </c>
    </row>
    <row r="183" spans="1:8" x14ac:dyDescent="0.25">
      <c r="B183" s="104" t="s">
        <v>484</v>
      </c>
      <c r="C183" s="104" t="s">
        <v>485</v>
      </c>
      <c r="D183" s="104">
        <v>180</v>
      </c>
      <c r="E183" s="104">
        <v>-5.3200000000512233</v>
      </c>
      <c r="F183" s="104">
        <v>180</v>
      </c>
      <c r="G183" s="104">
        <v>45</v>
      </c>
      <c r="H183" s="104">
        <v>0</v>
      </c>
    </row>
    <row r="184" spans="1:8" x14ac:dyDescent="0.25">
      <c r="B184" s="104" t="s">
        <v>486</v>
      </c>
      <c r="C184" s="104" t="s">
        <v>487</v>
      </c>
      <c r="D184" s="104">
        <v>170</v>
      </c>
      <c r="E184" s="104">
        <v>0</v>
      </c>
      <c r="F184" s="104">
        <v>170</v>
      </c>
      <c r="G184" s="104">
        <v>1E+30</v>
      </c>
      <c r="H184" s="104">
        <v>0</v>
      </c>
    </row>
    <row r="185" spans="1:8" x14ac:dyDescent="0.25">
      <c r="B185" s="104" t="s">
        <v>488</v>
      </c>
      <c r="C185" s="104" t="s">
        <v>489</v>
      </c>
      <c r="D185" s="104">
        <v>0</v>
      </c>
      <c r="E185" s="104">
        <v>0</v>
      </c>
      <c r="F185" s="104">
        <v>130</v>
      </c>
      <c r="G185" s="104">
        <v>1E+30</v>
      </c>
      <c r="H185" s="104">
        <v>130</v>
      </c>
    </row>
    <row r="186" spans="1:8" x14ac:dyDescent="0.25">
      <c r="B186" s="104" t="s">
        <v>490</v>
      </c>
      <c r="C186" s="104" t="s">
        <v>491</v>
      </c>
      <c r="D186" s="104">
        <v>0</v>
      </c>
      <c r="E186" s="104">
        <v>0</v>
      </c>
      <c r="F186" s="104">
        <v>120</v>
      </c>
      <c r="G186" s="104">
        <v>1E+30</v>
      </c>
      <c r="H186" s="104">
        <v>120</v>
      </c>
    </row>
    <row r="187" spans="1:8" x14ac:dyDescent="0.25">
      <c r="B187" s="104" t="s">
        <v>492</v>
      </c>
      <c r="C187" s="104" t="s">
        <v>493</v>
      </c>
      <c r="D187" s="104">
        <v>0</v>
      </c>
      <c r="E187" s="104">
        <v>-8.6800000000512227</v>
      </c>
      <c r="F187" s="104">
        <v>0</v>
      </c>
      <c r="G187" s="104">
        <v>45</v>
      </c>
      <c r="H187" s="104">
        <v>0</v>
      </c>
    </row>
    <row r="188" spans="1:8" x14ac:dyDescent="0.25">
      <c r="B188" s="104" t="s">
        <v>494</v>
      </c>
      <c r="C188" s="104" t="s">
        <v>495</v>
      </c>
      <c r="D188" s="104">
        <v>0</v>
      </c>
      <c r="E188" s="104">
        <v>-10.780000000842847</v>
      </c>
      <c r="F188" s="104">
        <v>0</v>
      </c>
      <c r="G188" s="104">
        <v>45</v>
      </c>
      <c r="H188" s="104">
        <v>0</v>
      </c>
    </row>
    <row r="189" spans="1:8" x14ac:dyDescent="0.25">
      <c r="B189" s="104" t="s">
        <v>496</v>
      </c>
      <c r="C189" s="104" t="s">
        <v>497</v>
      </c>
      <c r="D189" s="104">
        <v>150</v>
      </c>
      <c r="E189" s="104">
        <v>11.200000000069849</v>
      </c>
      <c r="F189" s="104">
        <v>150</v>
      </c>
      <c r="G189" s="104">
        <v>0</v>
      </c>
      <c r="H189" s="104">
        <v>45</v>
      </c>
    </row>
    <row r="190" spans="1:8" x14ac:dyDescent="0.25">
      <c r="B190" s="104" t="s">
        <v>498</v>
      </c>
      <c r="C190" s="104" t="s">
        <v>499</v>
      </c>
      <c r="D190" s="104">
        <v>120</v>
      </c>
      <c r="E190" s="104">
        <v>11.620000000069853</v>
      </c>
      <c r="F190" s="104">
        <v>120</v>
      </c>
      <c r="G190" s="104">
        <v>0</v>
      </c>
      <c r="H190" s="104">
        <v>45</v>
      </c>
    </row>
    <row r="191" spans="1:8" x14ac:dyDescent="0.25">
      <c r="B191" s="104" t="s">
        <v>500</v>
      </c>
      <c r="C191" s="104" t="s">
        <v>501</v>
      </c>
      <c r="D191" s="104">
        <v>100</v>
      </c>
      <c r="E191" s="104">
        <v>29.960000000079162</v>
      </c>
      <c r="F191" s="104">
        <v>100</v>
      </c>
      <c r="G191" s="104">
        <v>0</v>
      </c>
      <c r="H191" s="104">
        <v>45</v>
      </c>
    </row>
    <row r="192" spans="1:8" x14ac:dyDescent="0.25">
      <c r="B192" s="104" t="s">
        <v>502</v>
      </c>
      <c r="C192" s="104" t="s">
        <v>503</v>
      </c>
      <c r="D192" s="104">
        <v>100</v>
      </c>
      <c r="E192" s="104">
        <v>10.5</v>
      </c>
      <c r="F192" s="104">
        <v>100</v>
      </c>
      <c r="G192" s="104">
        <v>0</v>
      </c>
      <c r="H192" s="104">
        <v>100</v>
      </c>
    </row>
    <row r="193" spans="2:8" x14ac:dyDescent="0.25">
      <c r="B193" s="104" t="s">
        <v>504</v>
      </c>
      <c r="C193" s="104" t="s">
        <v>505</v>
      </c>
      <c r="D193" s="104">
        <v>55</v>
      </c>
      <c r="E193" s="104">
        <v>36.400000000023283</v>
      </c>
      <c r="F193" s="104">
        <v>55</v>
      </c>
      <c r="G193" s="104">
        <v>0</v>
      </c>
      <c r="H193" s="104">
        <v>45</v>
      </c>
    </row>
    <row r="194" spans="2:8" ht="10.15" thickBot="1" x14ac:dyDescent="0.3">
      <c r="B194" s="105" t="s">
        <v>506</v>
      </c>
      <c r="C194" s="105" t="s">
        <v>507</v>
      </c>
      <c r="D194" s="105">
        <v>25</v>
      </c>
      <c r="E194" s="105">
        <v>26.599999999976717</v>
      </c>
      <c r="F194" s="105">
        <v>25</v>
      </c>
      <c r="G194" s="105">
        <v>0</v>
      </c>
      <c r="H194" s="105">
        <v>25</v>
      </c>
    </row>
  </sheetData>
  <mergeCells count="1">
    <mergeCell ref="L6:M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0E774-F030-4382-B5B1-88626CD61802}">
  <sheetPr>
    <tabColor rgb="FF7030A0"/>
  </sheetPr>
  <dimension ref="B2:H68"/>
  <sheetViews>
    <sheetView tabSelected="1" workbookViewId="0">
      <selection activeCell="A74" sqref="A74"/>
    </sheetView>
  </sheetViews>
  <sheetFormatPr defaultRowHeight="9.75" x14ac:dyDescent="0.25"/>
  <cols>
    <col min="3" max="3" width="39.6328125" customWidth="1"/>
    <col min="4" max="4" width="13" customWidth="1"/>
    <col min="5" max="5" width="18.81640625" customWidth="1"/>
    <col min="6" max="6" width="26.1796875" customWidth="1"/>
    <col min="7" max="7" width="11.54296875" customWidth="1"/>
    <col min="8" max="8" width="15.81640625" customWidth="1"/>
    <col min="11" max="11" width="16.7265625" customWidth="1"/>
    <col min="13" max="13" width="16.1796875" customWidth="1"/>
    <col min="14" max="14" width="21.81640625" customWidth="1"/>
  </cols>
  <sheetData>
    <row r="2" spans="2:4" ht="17.25" x14ac:dyDescent="0.45">
      <c r="B2" s="71" t="s">
        <v>32</v>
      </c>
    </row>
    <row r="16" spans="2:4" ht="12.75" x14ac:dyDescent="0.35">
      <c r="C16" s="133" t="s">
        <v>514</v>
      </c>
      <c r="D16" s="133"/>
    </row>
    <row r="17" spans="3:8" x14ac:dyDescent="0.25">
      <c r="C17" s="108"/>
      <c r="D17" s="108" t="s">
        <v>130</v>
      </c>
      <c r="E17" s="108" t="s">
        <v>134</v>
      </c>
      <c r="F17" s="134" t="s">
        <v>508</v>
      </c>
      <c r="G17" s="108" t="s">
        <v>136</v>
      </c>
      <c r="H17" s="108" t="s">
        <v>136</v>
      </c>
    </row>
    <row r="18" spans="3:8" x14ac:dyDescent="0.25">
      <c r="C18" s="108" t="s">
        <v>129</v>
      </c>
      <c r="D18" s="108" t="s">
        <v>131</v>
      </c>
      <c r="E18" s="108" t="s">
        <v>135</v>
      </c>
      <c r="F18" s="134"/>
      <c r="G18" s="108" t="s">
        <v>137</v>
      </c>
      <c r="H18" s="108" t="s">
        <v>138</v>
      </c>
    </row>
    <row r="19" spans="3:8" x14ac:dyDescent="0.25">
      <c r="C19" s="109" t="s">
        <v>159</v>
      </c>
      <c r="D19" s="109">
        <v>80</v>
      </c>
      <c r="E19" s="109">
        <v>4.8999999999999986</v>
      </c>
      <c r="F19" s="109">
        <f>D19*E19</f>
        <v>391.99999999999989</v>
      </c>
      <c r="G19" s="109">
        <v>0.42000000000000171</v>
      </c>
      <c r="H19" s="109">
        <v>0.42000000000000171</v>
      </c>
    </row>
    <row r="20" spans="3:8" x14ac:dyDescent="0.25">
      <c r="C20" s="109" t="s">
        <v>161</v>
      </c>
      <c r="D20" s="109">
        <v>120</v>
      </c>
      <c r="E20" s="109">
        <v>5.32</v>
      </c>
      <c r="F20" s="109">
        <f t="shared" ref="F20:F28" si="0">D20*E20</f>
        <v>638.40000000000009</v>
      </c>
      <c r="G20" s="109">
        <v>0.42000000000000171</v>
      </c>
      <c r="H20" s="109">
        <v>0.42000000000000171</v>
      </c>
    </row>
    <row r="21" spans="3:8" x14ac:dyDescent="0.25">
      <c r="C21" s="109" t="s">
        <v>183</v>
      </c>
      <c r="D21" s="109">
        <v>180</v>
      </c>
      <c r="E21" s="109">
        <v>1.2600000000000016</v>
      </c>
      <c r="F21" s="109">
        <f t="shared" si="0"/>
        <v>226.8000000000003</v>
      </c>
      <c r="G21" s="109">
        <v>1.3999999999999879</v>
      </c>
      <c r="H21" s="109">
        <v>0.98000000000002885</v>
      </c>
    </row>
    <row r="22" spans="3:8" x14ac:dyDescent="0.25">
      <c r="C22" s="109" t="s">
        <v>207</v>
      </c>
      <c r="D22" s="109">
        <v>45</v>
      </c>
      <c r="E22" s="109">
        <v>8.6800000000000033</v>
      </c>
      <c r="F22" s="109">
        <f t="shared" si="0"/>
        <v>390.60000000000014</v>
      </c>
      <c r="G22" s="109">
        <v>0.69999999999998863</v>
      </c>
      <c r="H22" s="109">
        <v>0.69999999999998863</v>
      </c>
    </row>
    <row r="23" spans="3:8" x14ac:dyDescent="0.25">
      <c r="C23" s="109" t="s">
        <v>217</v>
      </c>
      <c r="D23" s="109">
        <v>100</v>
      </c>
      <c r="E23" s="109">
        <v>10.5</v>
      </c>
      <c r="F23" s="109">
        <f t="shared" si="0"/>
        <v>1050</v>
      </c>
      <c r="G23" s="109">
        <v>0.69999999999998863</v>
      </c>
      <c r="H23" s="109">
        <v>0.69999999999998863</v>
      </c>
    </row>
    <row r="24" spans="3:8" x14ac:dyDescent="0.25">
      <c r="C24" s="109" t="s">
        <v>221</v>
      </c>
      <c r="D24" s="109">
        <v>25</v>
      </c>
      <c r="E24" s="109">
        <v>26.599999999999994</v>
      </c>
      <c r="F24" s="109">
        <f t="shared" si="0"/>
        <v>664.99999999999989</v>
      </c>
      <c r="G24" s="109">
        <v>2.379999999999967</v>
      </c>
      <c r="H24" s="109">
        <v>2.379999999999967</v>
      </c>
    </row>
    <row r="25" spans="3:8" x14ac:dyDescent="0.25">
      <c r="C25" s="109" t="s">
        <v>289</v>
      </c>
      <c r="D25" s="109">
        <v>45</v>
      </c>
      <c r="E25" s="109">
        <v>2.5199999999999818</v>
      </c>
      <c r="F25" s="109">
        <f t="shared" si="0"/>
        <v>113.39999999999918</v>
      </c>
      <c r="G25" s="109">
        <v>0.27999999999997272</v>
      </c>
      <c r="H25" s="109">
        <v>0.27999999999997272</v>
      </c>
    </row>
    <row r="26" spans="3:8" x14ac:dyDescent="0.25">
      <c r="C26" s="109" t="s">
        <v>315</v>
      </c>
      <c r="D26" s="109">
        <v>25</v>
      </c>
      <c r="E26" s="109">
        <v>2.2400000000000091</v>
      </c>
      <c r="F26" s="109">
        <f t="shared" si="0"/>
        <v>56.000000000000227</v>
      </c>
      <c r="G26" s="109">
        <v>0.27999999999997272</v>
      </c>
      <c r="H26" s="109">
        <v>0.27999999999997272</v>
      </c>
    </row>
    <row r="27" spans="3:8" x14ac:dyDescent="0.25">
      <c r="C27" s="110" t="s">
        <v>319</v>
      </c>
      <c r="D27" s="110">
        <v>100</v>
      </c>
      <c r="E27" s="110">
        <v>20.019999999999982</v>
      </c>
      <c r="F27" s="111">
        <f t="shared" si="0"/>
        <v>2001.9999999999982</v>
      </c>
      <c r="G27" s="110">
        <v>0.98000000000007503</v>
      </c>
      <c r="H27" s="110">
        <v>2.379999999999967</v>
      </c>
    </row>
    <row r="28" spans="3:8" x14ac:dyDescent="0.25">
      <c r="C28" s="109" t="s">
        <v>323</v>
      </c>
      <c r="D28" s="109">
        <v>55</v>
      </c>
      <c r="E28" s="109">
        <v>25.620000000000005</v>
      </c>
      <c r="F28" s="109">
        <f t="shared" si="0"/>
        <v>1409.1000000000004</v>
      </c>
      <c r="G28" s="109">
        <v>1.8199999999999932</v>
      </c>
      <c r="H28" s="109">
        <v>5.6000000000000227</v>
      </c>
    </row>
    <row r="29" spans="3:8" x14ac:dyDescent="0.25">
      <c r="C29" s="109"/>
      <c r="D29" s="109"/>
      <c r="E29" s="109"/>
      <c r="F29" s="112">
        <f>SUM(F19:F28)</f>
        <v>6943.2999999999984</v>
      </c>
      <c r="G29" s="109"/>
      <c r="H29" s="109"/>
    </row>
    <row r="30" spans="3:8" x14ac:dyDescent="0.25">
      <c r="F30" s="124"/>
    </row>
    <row r="31" spans="3:8" x14ac:dyDescent="0.25">
      <c r="F31" s="124"/>
    </row>
    <row r="32" spans="3:8" x14ac:dyDescent="0.25">
      <c r="F32" s="124"/>
    </row>
    <row r="33" spans="3:8" x14ac:dyDescent="0.25">
      <c r="F33" s="124"/>
    </row>
    <row r="34" spans="3:8" x14ac:dyDescent="0.25">
      <c r="F34" s="124"/>
    </row>
    <row r="35" spans="3:8" x14ac:dyDescent="0.25">
      <c r="F35" s="124"/>
    </row>
    <row r="36" spans="3:8" x14ac:dyDescent="0.25">
      <c r="F36" s="124"/>
    </row>
    <row r="37" spans="3:8" x14ac:dyDescent="0.25">
      <c r="F37" s="124"/>
    </row>
    <row r="38" spans="3:8" x14ac:dyDescent="0.25">
      <c r="F38" s="124"/>
    </row>
    <row r="39" spans="3:8" x14ac:dyDescent="0.25">
      <c r="F39" s="124"/>
    </row>
    <row r="40" spans="3:8" ht="12.75" x14ac:dyDescent="0.35">
      <c r="C40" s="133" t="s">
        <v>513</v>
      </c>
      <c r="D40" s="133"/>
    </row>
    <row r="41" spans="3:8" x14ac:dyDescent="0.25">
      <c r="C41" s="108"/>
      <c r="D41" s="108" t="s">
        <v>130</v>
      </c>
      <c r="E41" s="108" t="s">
        <v>134</v>
      </c>
      <c r="F41" s="108" t="s">
        <v>5</v>
      </c>
      <c r="G41" s="108" t="s">
        <v>136</v>
      </c>
      <c r="H41" s="108" t="s">
        <v>136</v>
      </c>
    </row>
    <row r="42" spans="3:8" x14ac:dyDescent="0.25">
      <c r="C42" s="108" t="s">
        <v>129</v>
      </c>
      <c r="D42" s="108" t="s">
        <v>131</v>
      </c>
      <c r="E42" s="108" t="s">
        <v>135</v>
      </c>
      <c r="F42" s="108" t="s">
        <v>512</v>
      </c>
      <c r="G42" s="108" t="s">
        <v>137</v>
      </c>
      <c r="H42" s="108" t="s">
        <v>138</v>
      </c>
    </row>
    <row r="43" spans="3:8" x14ac:dyDescent="0.25">
      <c r="C43" s="109" t="s">
        <v>159</v>
      </c>
      <c r="D43" s="109">
        <v>80</v>
      </c>
      <c r="E43" s="109">
        <v>4.8999999999999986</v>
      </c>
      <c r="F43" s="109">
        <f>D43*E43</f>
        <v>391.99999999999989</v>
      </c>
      <c r="G43" s="109">
        <v>0.42000000000000171</v>
      </c>
      <c r="H43" s="109">
        <v>0.42000000000000171</v>
      </c>
    </row>
    <row r="44" spans="3:8" x14ac:dyDescent="0.25">
      <c r="C44" s="109" t="s">
        <v>161</v>
      </c>
      <c r="D44" s="109">
        <v>120</v>
      </c>
      <c r="E44" s="109">
        <v>5.32</v>
      </c>
      <c r="F44" s="109">
        <f t="shared" ref="F44:F51" si="1">D44*E44</f>
        <v>638.40000000000009</v>
      </c>
      <c r="G44" s="109">
        <v>0.42000000000000171</v>
      </c>
      <c r="H44" s="109">
        <v>0.42000000000000171</v>
      </c>
    </row>
    <row r="45" spans="3:8" x14ac:dyDescent="0.25">
      <c r="C45" s="109" t="s">
        <v>181</v>
      </c>
      <c r="D45" s="109">
        <v>180</v>
      </c>
      <c r="E45" s="109">
        <v>3.3599999999999994</v>
      </c>
      <c r="F45" s="109">
        <f t="shared" si="1"/>
        <v>604.79999999999995</v>
      </c>
      <c r="G45" s="109">
        <v>0.9800000000186273</v>
      </c>
      <c r="H45" s="109">
        <v>0.9800000000186273</v>
      </c>
    </row>
    <row r="46" spans="3:8" x14ac:dyDescent="0.25">
      <c r="C46" s="109" t="s">
        <v>207</v>
      </c>
      <c r="D46" s="109">
        <v>45</v>
      </c>
      <c r="E46" s="109">
        <v>8.6800000000512227</v>
      </c>
      <c r="F46" s="109">
        <f t="shared" si="1"/>
        <v>390.60000000230502</v>
      </c>
      <c r="G46" s="109">
        <v>0.27999999921303242</v>
      </c>
      <c r="H46" s="109">
        <v>0.70000000006984919</v>
      </c>
    </row>
    <row r="47" spans="3:8" x14ac:dyDescent="0.25">
      <c r="C47" s="109" t="s">
        <v>217</v>
      </c>
      <c r="D47" s="109">
        <v>100</v>
      </c>
      <c r="E47" s="109">
        <v>10.5</v>
      </c>
      <c r="F47" s="109">
        <f t="shared" si="1"/>
        <v>1050</v>
      </c>
      <c r="G47" s="109">
        <v>0.70000000006984919</v>
      </c>
      <c r="H47" s="109">
        <v>0.28000000084284693</v>
      </c>
    </row>
    <row r="48" spans="3:8" x14ac:dyDescent="0.25">
      <c r="C48" s="109" t="s">
        <v>221</v>
      </c>
      <c r="D48" s="109">
        <v>25</v>
      </c>
      <c r="E48" s="109">
        <v>26.599999999976717</v>
      </c>
      <c r="F48" s="109">
        <f t="shared" si="1"/>
        <v>664.99999999941792</v>
      </c>
      <c r="G48" s="109">
        <v>3.3600000001024455</v>
      </c>
      <c r="H48" s="109">
        <v>3.3600000001024455</v>
      </c>
    </row>
    <row r="49" spans="3:8" x14ac:dyDescent="0.25">
      <c r="C49" s="109" t="s">
        <v>289</v>
      </c>
      <c r="D49" s="109">
        <v>70</v>
      </c>
      <c r="E49" s="109">
        <v>2.5200000000186265</v>
      </c>
      <c r="F49" s="109">
        <f t="shared" si="1"/>
        <v>176.40000000130385</v>
      </c>
      <c r="G49" s="109">
        <v>0.70000000006984919</v>
      </c>
      <c r="H49" s="109">
        <v>0.41999999922700226</v>
      </c>
    </row>
    <row r="50" spans="3:8" ht="12" customHeight="1" x14ac:dyDescent="0.25">
      <c r="C50" s="109" t="s">
        <v>293</v>
      </c>
      <c r="D50" s="109">
        <v>100</v>
      </c>
      <c r="E50" s="109">
        <v>21.28000000002794</v>
      </c>
      <c r="F50" s="109">
        <f t="shared" si="1"/>
        <v>2128.000000002794</v>
      </c>
      <c r="G50" s="109">
        <v>3.3600000001024455</v>
      </c>
      <c r="H50" s="109">
        <v>3.3600000001024455</v>
      </c>
    </row>
    <row r="51" spans="3:8" x14ac:dyDescent="0.25">
      <c r="C51" s="109" t="s">
        <v>297</v>
      </c>
      <c r="D51" s="109">
        <v>55</v>
      </c>
      <c r="E51" s="109">
        <v>27.71999999997206</v>
      </c>
      <c r="F51" s="109">
        <f t="shared" si="1"/>
        <v>1524.5999999984633</v>
      </c>
      <c r="G51" s="109">
        <v>0.27999999921303242</v>
      </c>
      <c r="H51" s="109">
        <v>1.8200000007636845</v>
      </c>
    </row>
    <row r="52" spans="3:8" x14ac:dyDescent="0.25">
      <c r="C52" s="109"/>
      <c r="D52" s="109"/>
      <c r="E52" s="109"/>
      <c r="F52" s="112">
        <f>SUM(F43:F51)</f>
        <v>7569.8000000042839</v>
      </c>
      <c r="G52" s="109"/>
      <c r="H52" s="109"/>
    </row>
    <row r="61" spans="3:8" x14ac:dyDescent="0.25">
      <c r="C61" s="98" t="s">
        <v>515</v>
      </c>
      <c r="D61" s="119" t="s">
        <v>514</v>
      </c>
      <c r="E61" s="119" t="s">
        <v>516</v>
      </c>
      <c r="F61" s="119" t="s">
        <v>517</v>
      </c>
      <c r="G61" s="117"/>
    </row>
    <row r="62" spans="3:8" x14ac:dyDescent="0.25">
      <c r="C62" s="120" t="s">
        <v>518</v>
      </c>
      <c r="D62" s="116">
        <v>6943</v>
      </c>
      <c r="E62" s="123">
        <v>7570</v>
      </c>
      <c r="F62" s="116">
        <v>627</v>
      </c>
      <c r="G62" s="118" t="s">
        <v>519</v>
      </c>
    </row>
    <row r="63" spans="3:8" x14ac:dyDescent="0.25">
      <c r="C63" s="120" t="s">
        <v>520</v>
      </c>
      <c r="D63" s="117">
        <v>10</v>
      </c>
      <c r="E63" s="117">
        <v>10</v>
      </c>
      <c r="F63" s="117" t="s">
        <v>521</v>
      </c>
      <c r="G63" s="117"/>
    </row>
    <row r="64" spans="3:8" x14ac:dyDescent="0.25">
      <c r="C64" s="120" t="s">
        <v>522</v>
      </c>
      <c r="D64" s="117" t="s">
        <v>523</v>
      </c>
      <c r="E64" s="122" t="s">
        <v>524</v>
      </c>
      <c r="F64" s="117" t="s">
        <v>526</v>
      </c>
      <c r="G64" s="118" t="s">
        <v>525</v>
      </c>
    </row>
    <row r="65" spans="3:7" x14ac:dyDescent="0.25">
      <c r="C65" s="120" t="s">
        <v>527</v>
      </c>
      <c r="D65" s="117" t="s">
        <v>528</v>
      </c>
      <c r="E65" s="118" t="s">
        <v>529</v>
      </c>
      <c r="F65" s="117" t="s">
        <v>530</v>
      </c>
      <c r="G65" s="121" t="s">
        <v>531</v>
      </c>
    </row>
    <row r="66" spans="3:7" x14ac:dyDescent="0.25">
      <c r="C66" s="120" t="s">
        <v>532</v>
      </c>
      <c r="D66" s="117" t="s">
        <v>533</v>
      </c>
      <c r="E66" s="117" t="s">
        <v>533</v>
      </c>
      <c r="F66" s="117" t="s">
        <v>534</v>
      </c>
      <c r="G66" s="117"/>
    </row>
    <row r="67" spans="3:7" x14ac:dyDescent="0.25">
      <c r="C67" s="120" t="s">
        <v>535</v>
      </c>
      <c r="D67" s="117" t="s">
        <v>536</v>
      </c>
      <c r="E67" s="117" t="s">
        <v>536</v>
      </c>
      <c r="F67" s="117" t="s">
        <v>534</v>
      </c>
      <c r="G67" s="117"/>
    </row>
    <row r="68" spans="3:7" x14ac:dyDescent="0.25">
      <c r="C68" s="120" t="s">
        <v>537</v>
      </c>
      <c r="D68" s="117" t="s">
        <v>538</v>
      </c>
      <c r="E68" s="118" t="s">
        <v>539</v>
      </c>
      <c r="F68" s="117" t="s">
        <v>540</v>
      </c>
      <c r="G68" s="117"/>
    </row>
  </sheetData>
  <mergeCells count="3">
    <mergeCell ref="C16:D16"/>
    <mergeCell ref="F17:F18"/>
    <mergeCell ref="C40:D40"/>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4"/>
  <sheetViews>
    <sheetView topLeftCell="A11" workbookViewId="0">
      <selection activeCell="A22" sqref="A22"/>
    </sheetView>
  </sheetViews>
  <sheetFormatPr defaultColWidth="10.36328125" defaultRowHeight="14.25" x14ac:dyDescent="0.45"/>
  <cols>
    <col min="1" max="1" width="16" style="33" customWidth="1"/>
    <col min="2" max="6" width="8.08984375" style="33" customWidth="1"/>
    <col min="7" max="7" width="8.36328125" style="33" customWidth="1"/>
    <col min="8" max="16384" width="10.36328125" style="33"/>
  </cols>
  <sheetData>
    <row r="1" spans="1:9" ht="259.5" customHeight="1" x14ac:dyDescent="0.45">
      <c r="A1" s="135" t="s">
        <v>25</v>
      </c>
      <c r="B1" s="135"/>
      <c r="C1" s="135"/>
      <c r="D1" s="135"/>
      <c r="E1" s="135"/>
      <c r="F1" s="135"/>
      <c r="G1" s="135"/>
      <c r="H1" s="135"/>
      <c r="I1" s="41"/>
    </row>
    <row r="2" spans="1:9" x14ac:dyDescent="0.45">
      <c r="A2" s="34"/>
      <c r="B2" s="34"/>
      <c r="C2" s="35" t="s">
        <v>26</v>
      </c>
      <c r="E2" s="34"/>
    </row>
    <row r="3" spans="1:9" x14ac:dyDescent="0.45">
      <c r="A3" s="35" t="s">
        <v>17</v>
      </c>
      <c r="B3" s="43" t="s">
        <v>23</v>
      </c>
      <c r="C3" s="43" t="s">
        <v>24</v>
      </c>
      <c r="D3" s="34" t="s">
        <v>18</v>
      </c>
      <c r="E3" s="34" t="s">
        <v>19</v>
      </c>
      <c r="F3" s="34" t="s">
        <v>20</v>
      </c>
    </row>
    <row r="4" spans="1:9" ht="17.25" customHeight="1" x14ac:dyDescent="0.45">
      <c r="A4" s="34" t="s">
        <v>21</v>
      </c>
      <c r="B4" s="44">
        <v>5</v>
      </c>
      <c r="C4" s="45">
        <v>8</v>
      </c>
      <c r="D4" s="50"/>
      <c r="E4" s="46"/>
      <c r="F4" s="47"/>
    </row>
    <row r="5" spans="1:9" ht="17.25" customHeight="1" x14ac:dyDescent="0.45">
      <c r="A5" s="34" t="s">
        <v>22</v>
      </c>
      <c r="B5" s="21">
        <v>7</v>
      </c>
      <c r="C5" s="23">
        <v>4</v>
      </c>
      <c r="D5" s="20"/>
      <c r="E5" s="42"/>
      <c r="F5" s="51"/>
    </row>
    <row r="6" spans="1:9" ht="17.25" customHeight="1" x14ac:dyDescent="0.45">
      <c r="A6" s="34" t="s">
        <v>23</v>
      </c>
      <c r="B6" s="19"/>
      <c r="C6" s="20"/>
      <c r="D6" s="44">
        <v>1</v>
      </c>
      <c r="E6" s="46">
        <v>5</v>
      </c>
      <c r="F6" s="47">
        <v>8</v>
      </c>
    </row>
    <row r="7" spans="1:9" ht="17.25" customHeight="1" x14ac:dyDescent="0.45">
      <c r="A7" s="34" t="s">
        <v>24</v>
      </c>
      <c r="B7" s="21"/>
      <c r="C7" s="22"/>
      <c r="D7" s="21">
        <v>3</v>
      </c>
      <c r="E7" s="48">
        <v>4</v>
      </c>
      <c r="F7" s="49">
        <v>4</v>
      </c>
    </row>
    <row r="9" spans="1:9" x14ac:dyDescent="0.45">
      <c r="A9" s="36"/>
      <c r="B9" s="36"/>
      <c r="C9" s="36"/>
      <c r="D9" s="36"/>
      <c r="E9" s="36"/>
    </row>
    <row r="10" spans="1:9" x14ac:dyDescent="0.45">
      <c r="A10" s="34"/>
      <c r="B10" s="34"/>
      <c r="C10" s="35" t="s">
        <v>15</v>
      </c>
      <c r="D10" s="35"/>
      <c r="G10" s="34"/>
    </row>
    <row r="11" spans="1:9" ht="16.149999999999999" x14ac:dyDescent="0.55000000000000004">
      <c r="A11" s="35" t="str">
        <f>A3</f>
        <v>From</v>
      </c>
      <c r="B11" s="34" t="str">
        <f>B3</f>
        <v>N</v>
      </c>
      <c r="C11" s="34" t="str">
        <f t="shared" ref="C11:F11" si="0">C3</f>
        <v>S</v>
      </c>
      <c r="D11" s="34" t="str">
        <f t="shared" si="0"/>
        <v>F1</v>
      </c>
      <c r="E11" s="34" t="str">
        <f t="shared" si="0"/>
        <v>F2</v>
      </c>
      <c r="F11" s="34" t="str">
        <f t="shared" si="0"/>
        <v>F3</v>
      </c>
      <c r="G11" s="35" t="s">
        <v>5</v>
      </c>
      <c r="H11" s="62" t="s">
        <v>27</v>
      </c>
      <c r="I11" s="37" t="s">
        <v>13</v>
      </c>
    </row>
    <row r="12" spans="1:9" x14ac:dyDescent="0.45">
      <c r="A12" s="34" t="str">
        <f t="shared" ref="A12:A15" si="1">A4</f>
        <v>M1</v>
      </c>
      <c r="B12" s="52">
        <v>0</v>
      </c>
      <c r="C12" s="53">
        <v>0</v>
      </c>
      <c r="D12" s="54">
        <v>0</v>
      </c>
      <c r="E12" s="55">
        <v>35</v>
      </c>
      <c r="F12" s="56">
        <v>40</v>
      </c>
      <c r="G12" s="11">
        <f>SUM(B12:F12)</f>
        <v>75</v>
      </c>
      <c r="H12" s="39" t="s">
        <v>16</v>
      </c>
      <c r="I12" s="20">
        <v>75</v>
      </c>
    </row>
    <row r="13" spans="1:9" x14ac:dyDescent="0.45">
      <c r="A13" s="34" t="str">
        <f t="shared" si="1"/>
        <v>M2</v>
      </c>
      <c r="B13" s="27">
        <v>0</v>
      </c>
      <c r="C13" s="29">
        <v>0</v>
      </c>
      <c r="D13" s="26">
        <v>50</v>
      </c>
      <c r="E13" s="57">
        <v>25</v>
      </c>
      <c r="F13" s="58">
        <v>0</v>
      </c>
      <c r="G13" s="11">
        <f t="shared" ref="G13:G15" si="2">SUM(B13:F13)</f>
        <v>75</v>
      </c>
      <c r="H13" s="39" t="s">
        <v>16</v>
      </c>
      <c r="I13" s="20">
        <v>75</v>
      </c>
    </row>
    <row r="14" spans="1:9" x14ac:dyDescent="0.45">
      <c r="A14" s="34" t="str">
        <f t="shared" si="1"/>
        <v>N</v>
      </c>
      <c r="B14" s="25">
        <v>0</v>
      </c>
      <c r="C14" s="26">
        <v>0</v>
      </c>
      <c r="D14" s="52">
        <v>0</v>
      </c>
      <c r="E14" s="55">
        <v>0</v>
      </c>
      <c r="F14" s="56">
        <v>0</v>
      </c>
      <c r="G14" s="11">
        <f t="shared" si="2"/>
        <v>0</v>
      </c>
      <c r="H14" s="39" t="s">
        <v>16</v>
      </c>
      <c r="I14" s="20">
        <v>0</v>
      </c>
    </row>
    <row r="15" spans="1:9" x14ac:dyDescent="0.45">
      <c r="A15" s="34" t="str">
        <f t="shared" si="1"/>
        <v>S</v>
      </c>
      <c r="B15" s="27">
        <v>0</v>
      </c>
      <c r="C15" s="28">
        <v>0</v>
      </c>
      <c r="D15" s="27">
        <v>0</v>
      </c>
      <c r="E15" s="59">
        <v>0</v>
      </c>
      <c r="F15" s="60">
        <v>0</v>
      </c>
      <c r="G15" s="11">
        <f t="shared" si="2"/>
        <v>0</v>
      </c>
      <c r="H15" s="39" t="s">
        <v>16</v>
      </c>
      <c r="I15" s="20">
        <v>0</v>
      </c>
    </row>
    <row r="16" spans="1:9" x14ac:dyDescent="0.45">
      <c r="A16" s="35" t="s">
        <v>5</v>
      </c>
      <c r="B16" s="11">
        <f>SUM(B12:B15)</f>
        <v>0</v>
      </c>
      <c r="C16" s="11">
        <f t="shared" ref="C16:F16" si="3">SUM(C12:C15)</f>
        <v>0</v>
      </c>
      <c r="D16" s="11">
        <f t="shared" si="3"/>
        <v>50</v>
      </c>
      <c r="E16" s="11">
        <f t="shared" si="3"/>
        <v>60</v>
      </c>
      <c r="F16" s="11">
        <f t="shared" si="3"/>
        <v>40</v>
      </c>
    </row>
    <row r="17" spans="1:8" ht="15.75" x14ac:dyDescent="0.45">
      <c r="A17" s="62" t="s">
        <v>27</v>
      </c>
      <c r="B17" s="40" t="s">
        <v>7</v>
      </c>
      <c r="C17" s="40" t="s">
        <v>7</v>
      </c>
      <c r="D17" s="40" t="s">
        <v>7</v>
      </c>
      <c r="E17" s="20"/>
      <c r="F17" s="61"/>
    </row>
    <row r="18" spans="1:8" ht="16.149999999999999" x14ac:dyDescent="0.55000000000000004">
      <c r="A18" s="37" t="s">
        <v>14</v>
      </c>
      <c r="B18" s="20">
        <v>0</v>
      </c>
      <c r="C18" s="20">
        <v>0</v>
      </c>
      <c r="D18" s="20">
        <v>50</v>
      </c>
      <c r="E18" s="20">
        <v>60</v>
      </c>
      <c r="F18" s="61">
        <v>40</v>
      </c>
    </row>
    <row r="20" spans="1:8" x14ac:dyDescent="0.45">
      <c r="A20" s="38" t="s">
        <v>4</v>
      </c>
      <c r="B20" s="36"/>
      <c r="C20" s="30">
        <f>SUMPRODUCT(B4:F7,B12:F15)</f>
        <v>0</v>
      </c>
      <c r="E20" s="36"/>
    </row>
    <row r="22" spans="1:8" x14ac:dyDescent="0.45">
      <c r="A22" s="4" t="s">
        <v>0</v>
      </c>
    </row>
    <row r="24" spans="1:8" x14ac:dyDescent="0.45">
      <c r="A24" s="4"/>
      <c r="B24" s="1"/>
      <c r="C24" s="2"/>
      <c r="D24" s="2"/>
      <c r="E24" s="2"/>
      <c r="F24" s="2"/>
      <c r="G24" s="2"/>
      <c r="H24" s="2"/>
    </row>
    <row r="25" spans="1:8" x14ac:dyDescent="0.45">
      <c r="A25" s="3"/>
      <c r="B25" s="1"/>
      <c r="C25" s="2"/>
      <c r="D25" s="2"/>
      <c r="E25" s="2"/>
      <c r="F25" s="2"/>
      <c r="G25" s="2"/>
      <c r="H25" s="2"/>
    </row>
    <row r="26" spans="1:8" x14ac:dyDescent="0.45">
      <c r="A26" s="3"/>
      <c r="B26" s="1"/>
      <c r="C26" s="2"/>
      <c r="D26" s="2"/>
      <c r="E26" s="2"/>
      <c r="F26" s="2"/>
      <c r="G26" s="2"/>
      <c r="H26" s="2"/>
    </row>
    <row r="27" spans="1:8" x14ac:dyDescent="0.45">
      <c r="A27" s="3"/>
      <c r="B27" s="1"/>
      <c r="C27" s="2"/>
      <c r="D27" s="2"/>
      <c r="E27" s="2"/>
      <c r="F27" s="2"/>
      <c r="G27" s="2"/>
      <c r="H27" s="2"/>
    </row>
    <row r="28" spans="1:8" x14ac:dyDescent="0.45">
      <c r="A28" s="3"/>
      <c r="B28" s="1"/>
      <c r="C28" s="2"/>
      <c r="D28" s="2"/>
      <c r="E28" s="2"/>
      <c r="F28" s="2"/>
      <c r="G28" s="2"/>
      <c r="H28" s="2"/>
    </row>
    <row r="29" spans="1:8" x14ac:dyDescent="0.45">
      <c r="A29" s="3"/>
      <c r="B29" s="1"/>
      <c r="C29" s="2"/>
      <c r="D29" s="2"/>
      <c r="E29" s="2"/>
      <c r="F29" s="2"/>
      <c r="G29" s="2"/>
      <c r="H29" s="2"/>
    </row>
    <row r="30" spans="1:8" x14ac:dyDescent="0.45">
      <c r="A30" s="3"/>
      <c r="B30" s="1"/>
      <c r="C30" s="2"/>
      <c r="D30" s="2"/>
      <c r="E30" s="2"/>
      <c r="F30" s="2"/>
      <c r="G30" s="2"/>
      <c r="H30" s="2"/>
    </row>
    <row r="31" spans="1:8" x14ac:dyDescent="0.45">
      <c r="A31" s="3"/>
      <c r="B31" s="1"/>
      <c r="C31" s="2"/>
      <c r="D31" s="2"/>
      <c r="E31" s="2"/>
      <c r="F31" s="2"/>
      <c r="G31" s="2"/>
      <c r="H31" s="2"/>
    </row>
    <row r="32" spans="1:8" x14ac:dyDescent="0.45">
      <c r="A32" s="3"/>
      <c r="B32" s="1"/>
      <c r="C32" s="2"/>
      <c r="D32" s="2"/>
      <c r="E32" s="2"/>
      <c r="F32" s="2"/>
      <c r="G32" s="2"/>
      <c r="H32" s="2"/>
    </row>
    <row r="33" spans="1:8" x14ac:dyDescent="0.45">
      <c r="A33" s="3"/>
      <c r="B33" s="1"/>
      <c r="C33" s="2"/>
      <c r="D33" s="2"/>
      <c r="E33" s="2"/>
      <c r="F33" s="2"/>
      <c r="G33" s="2"/>
      <c r="H33" s="2"/>
    </row>
    <row r="34" spans="1:8" x14ac:dyDescent="0.45">
      <c r="A34" s="3"/>
      <c r="B34" s="1"/>
      <c r="C34" s="2"/>
      <c r="D34" s="2"/>
      <c r="E34" s="2"/>
      <c r="F34" s="2"/>
      <c r="G34" s="2"/>
      <c r="H34" s="2"/>
    </row>
    <row r="35" spans="1:8" x14ac:dyDescent="0.45">
      <c r="A35" s="3"/>
      <c r="B35" s="1"/>
      <c r="C35" s="2"/>
      <c r="D35" s="2"/>
      <c r="E35" s="2"/>
      <c r="F35" s="2"/>
      <c r="G35" s="2"/>
      <c r="H35" s="2"/>
    </row>
    <row r="36" spans="1:8" x14ac:dyDescent="0.45">
      <c r="A36" s="3"/>
      <c r="B36" s="1"/>
      <c r="C36" s="2"/>
      <c r="D36" s="2"/>
      <c r="E36" s="2"/>
      <c r="F36" s="2"/>
      <c r="G36" s="2"/>
      <c r="H36" s="2"/>
    </row>
    <row r="37" spans="1:8" x14ac:dyDescent="0.45">
      <c r="A37" s="3"/>
      <c r="B37" s="1"/>
      <c r="C37" s="2"/>
      <c r="D37" s="2"/>
      <c r="E37" s="2"/>
      <c r="F37" s="2"/>
      <c r="G37" s="2"/>
      <c r="H37" s="2"/>
    </row>
    <row r="38" spans="1:8" x14ac:dyDescent="0.45">
      <c r="A38" s="3"/>
      <c r="B38" s="1"/>
      <c r="C38" s="2"/>
      <c r="D38" s="2"/>
      <c r="E38" s="2"/>
      <c r="F38" s="2"/>
      <c r="G38" s="2"/>
      <c r="H38" s="2"/>
    </row>
    <row r="39" spans="1:8" x14ac:dyDescent="0.45">
      <c r="A39" s="3"/>
      <c r="B39" s="1"/>
      <c r="C39" s="2"/>
      <c r="D39" s="2"/>
      <c r="E39" s="2"/>
      <c r="F39" s="2"/>
      <c r="G39" s="2"/>
      <c r="H39" s="2"/>
    </row>
    <row r="40" spans="1:8" x14ac:dyDescent="0.45">
      <c r="A40" s="3"/>
      <c r="B40" s="1"/>
      <c r="C40" s="2"/>
      <c r="D40" s="2"/>
      <c r="E40" s="2"/>
      <c r="F40" s="2"/>
      <c r="G40" s="2"/>
      <c r="H40" s="2"/>
    </row>
    <row r="41" spans="1:8" x14ac:dyDescent="0.45">
      <c r="A41" s="3"/>
      <c r="B41" s="1"/>
      <c r="C41" s="2"/>
      <c r="D41" s="2"/>
      <c r="E41" s="2"/>
      <c r="F41" s="2"/>
      <c r="G41" s="2"/>
      <c r="H41" s="2"/>
    </row>
    <row r="42" spans="1:8" x14ac:dyDescent="0.45">
      <c r="A42" s="3"/>
      <c r="B42" s="1"/>
      <c r="C42" s="2"/>
      <c r="D42" s="2"/>
      <c r="E42" s="2"/>
      <c r="F42" s="2"/>
      <c r="G42" s="2"/>
      <c r="H42" s="2"/>
    </row>
    <row r="43" spans="1:8" x14ac:dyDescent="0.45">
      <c r="A43" s="3"/>
      <c r="B43" s="1"/>
      <c r="C43" s="2"/>
      <c r="D43" s="2"/>
      <c r="E43" s="2"/>
      <c r="F43" s="2"/>
      <c r="G43" s="2"/>
      <c r="H43" s="2"/>
    </row>
    <row r="44" spans="1:8" x14ac:dyDescent="0.45">
      <c r="A44" s="3"/>
      <c r="B44" s="1"/>
      <c r="C44" s="2"/>
      <c r="D44" s="2"/>
      <c r="E44" s="2"/>
      <c r="F44" s="2"/>
      <c r="G44" s="2"/>
      <c r="H44" s="2"/>
    </row>
    <row r="45" spans="1:8" x14ac:dyDescent="0.45">
      <c r="A45" s="3"/>
      <c r="B45" s="1"/>
      <c r="C45" s="2"/>
      <c r="D45" s="2"/>
      <c r="E45" s="2"/>
      <c r="F45" s="2"/>
      <c r="G45" s="2"/>
      <c r="H45" s="2"/>
    </row>
    <row r="46" spans="1:8" x14ac:dyDescent="0.45">
      <c r="A46" s="3"/>
      <c r="B46" s="1"/>
      <c r="C46" s="2"/>
      <c r="D46" s="2"/>
      <c r="E46" s="2"/>
      <c r="F46" s="2"/>
      <c r="G46" s="2"/>
      <c r="H46" s="2"/>
    </row>
    <row r="47" spans="1:8" x14ac:dyDescent="0.45">
      <c r="A47" s="3"/>
      <c r="B47" s="1"/>
      <c r="C47" s="2"/>
      <c r="D47" s="2"/>
      <c r="E47" s="2"/>
      <c r="F47" s="2"/>
      <c r="G47" s="2"/>
      <c r="H47" s="2"/>
    </row>
    <row r="48" spans="1:8" x14ac:dyDescent="0.45">
      <c r="A48" s="3"/>
      <c r="B48" s="1"/>
      <c r="C48" s="2"/>
      <c r="D48" s="2"/>
      <c r="E48" s="2"/>
      <c r="F48" s="2"/>
      <c r="G48" s="2"/>
      <c r="H48" s="2"/>
    </row>
    <row r="49" spans="1:8" x14ac:dyDescent="0.45">
      <c r="A49" s="3"/>
      <c r="B49" s="1"/>
      <c r="C49" s="2"/>
      <c r="D49" s="2"/>
      <c r="E49" s="2"/>
      <c r="F49" s="2"/>
      <c r="G49" s="2"/>
      <c r="H49" s="2"/>
    </row>
    <row r="50" spans="1:8" x14ac:dyDescent="0.45">
      <c r="A50" s="3"/>
      <c r="B50" s="1"/>
      <c r="C50" s="2"/>
      <c r="D50" s="2"/>
      <c r="E50" s="2"/>
      <c r="F50" s="2"/>
      <c r="G50" s="2"/>
      <c r="H50" s="2"/>
    </row>
    <row r="51" spans="1:8" x14ac:dyDescent="0.45">
      <c r="A51" s="3"/>
      <c r="B51" s="1"/>
      <c r="C51" s="2"/>
      <c r="D51" s="2"/>
      <c r="E51" s="2"/>
      <c r="F51" s="2"/>
      <c r="G51" s="2"/>
      <c r="H51" s="2"/>
    </row>
    <row r="52" spans="1:8" x14ac:dyDescent="0.45">
      <c r="A52" s="3"/>
      <c r="B52" s="1"/>
      <c r="C52" s="2"/>
      <c r="D52" s="2"/>
      <c r="E52" s="2"/>
      <c r="F52" s="2"/>
      <c r="G52" s="2"/>
      <c r="H52" s="2"/>
    </row>
    <row r="53" spans="1:8" x14ac:dyDescent="0.45">
      <c r="A53" s="3"/>
      <c r="B53" s="1"/>
      <c r="C53" s="2"/>
      <c r="D53" s="2"/>
      <c r="E53" s="2"/>
      <c r="F53" s="2"/>
      <c r="G53" s="2"/>
      <c r="H53" s="2"/>
    </row>
    <row r="54" spans="1:8" x14ac:dyDescent="0.45">
      <c r="A54" s="3"/>
      <c r="B54" s="1"/>
      <c r="C54" s="2"/>
      <c r="D54" s="2"/>
      <c r="E54" s="2"/>
      <c r="F54" s="2"/>
      <c r="G54" s="2"/>
      <c r="H54" s="2"/>
    </row>
  </sheetData>
  <mergeCells count="1">
    <mergeCell ref="A1:H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Transportation from lecture</vt:lpstr>
      <vt:lpstr>Section1-Model structure</vt:lpstr>
      <vt:lpstr>Section 2-LP model formulation</vt:lpstr>
      <vt:lpstr>Sensitivity Report (LP Model)</vt:lpstr>
      <vt:lpstr>Section 3-Network Resilience</vt:lpstr>
      <vt:lpstr>Sensitivity Report(Disruption)</vt:lpstr>
      <vt:lpstr>Summary tables for comparion</vt:lpstr>
      <vt:lpstr>Transshipment</vt:lpstr>
      <vt:lpstr>'Section 2-LP model formulation'!Destination</vt:lpstr>
      <vt:lpstr>'Section 3-Network Resilience'!Destination</vt:lpstr>
      <vt:lpstr>'Section 2-LP model formulation'!Flow</vt:lpstr>
      <vt:lpstr>'Section 3-Network Resilience'!Flow</vt:lpstr>
      <vt:lpstr>'Section 2-LP model formulation'!Origin</vt:lpstr>
      <vt:lpstr>'Section 3-Network Resilience'!Origin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Nikhil Gupta</cp:lastModifiedBy>
  <dcterms:created xsi:type="dcterms:W3CDTF">2014-11-21T00:11:08Z</dcterms:created>
  <dcterms:modified xsi:type="dcterms:W3CDTF">2026-04-29T11:41:44Z</dcterms:modified>
</cp:coreProperties>
</file>